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D:\vara_dev\workspace\madeu_home\SoftwareRequirement\20250423\"/>
    </mc:Choice>
  </mc:AlternateContent>
  <xr:revisionPtr revIDLastSave="0" documentId="13_ncr:1_{F83CDD23-D810-4313-A7C2-853D4916BD6D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25'03월" sheetId="3" r:id="rId1"/>
    <sheet name="companyproduct" sheetId="8" r:id="rId2"/>
    <sheet name="25'03월 (2)" sheetId="4" r:id="rId3"/>
    <sheet name="Sheet1" sheetId="9" r:id="rId4"/>
    <sheet name="PRODUCTID" sheetId="5" r:id="rId5"/>
    <sheet name="거래처ID" sheetId="6" r:id="rId6"/>
  </sheets>
  <definedNames>
    <definedName name="_xlnm._FilterDatabase" localSheetId="0" hidden="1">'25''03월'!$A$5:$AH$133</definedName>
    <definedName name="_xlnm._FilterDatabase" localSheetId="1" hidden="1">companyproduct!$A$1:$O$1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7" i="3" l="1"/>
  <c r="AG8" i="3"/>
  <c r="AG9" i="3"/>
  <c r="AG10" i="3"/>
  <c r="AG11" i="3"/>
  <c r="AG12" i="3"/>
  <c r="AG13" i="3"/>
  <c r="AG14" i="3"/>
  <c r="AG15" i="3"/>
  <c r="AG16" i="3"/>
  <c r="AG17" i="3"/>
  <c r="AG18" i="3"/>
  <c r="AG19" i="3"/>
  <c r="AG20" i="3"/>
  <c r="AG21" i="3"/>
  <c r="AG22" i="3"/>
  <c r="AG23" i="3"/>
  <c r="AG24" i="3"/>
  <c r="AG25" i="3"/>
  <c r="AG26" i="3"/>
  <c r="AG27" i="3"/>
  <c r="AG28" i="3"/>
  <c r="AG29" i="3"/>
  <c r="AG30" i="3"/>
  <c r="AG31" i="3"/>
  <c r="AG32" i="3"/>
  <c r="AG33" i="3"/>
  <c r="AG34" i="3"/>
  <c r="AG35" i="3"/>
  <c r="AG36" i="3"/>
  <c r="AG37" i="3"/>
  <c r="AG38" i="3"/>
  <c r="AG39" i="3"/>
  <c r="AG40" i="3"/>
  <c r="AG41" i="3"/>
  <c r="AG42" i="3"/>
  <c r="AG43" i="3"/>
  <c r="AG44" i="3"/>
  <c r="AG45" i="3"/>
  <c r="AG46" i="3"/>
  <c r="AG47" i="3"/>
  <c r="AG48" i="3"/>
  <c r="AG49" i="3"/>
  <c r="AG50" i="3"/>
  <c r="AG51" i="3"/>
  <c r="AG52" i="3"/>
  <c r="AG53" i="3"/>
  <c r="AG54" i="3"/>
  <c r="AG55" i="3"/>
  <c r="AG56" i="3"/>
  <c r="AG57" i="3"/>
  <c r="AG58" i="3"/>
  <c r="AG59" i="3"/>
  <c r="AG60" i="3"/>
  <c r="AG61" i="3"/>
  <c r="AG62" i="3"/>
  <c r="AG63" i="3"/>
  <c r="AG64" i="3"/>
  <c r="AG65" i="3"/>
  <c r="AG66" i="3"/>
  <c r="AG67" i="3"/>
  <c r="AG68" i="3"/>
  <c r="AG69" i="3"/>
  <c r="AG70" i="3"/>
  <c r="AG71" i="3"/>
  <c r="AG72" i="3"/>
  <c r="AG73" i="3"/>
  <c r="AG74" i="3"/>
  <c r="AG75" i="3"/>
  <c r="AG76" i="3"/>
  <c r="AG77" i="3"/>
  <c r="AG78" i="3"/>
  <c r="AG79" i="3"/>
  <c r="AG80" i="3"/>
  <c r="AG81" i="3"/>
  <c r="AG82" i="3"/>
  <c r="AG83" i="3"/>
  <c r="AG84" i="3"/>
  <c r="AG85" i="3"/>
  <c r="AG86" i="3"/>
  <c r="AG87" i="3"/>
  <c r="AG88" i="3"/>
  <c r="AG89" i="3"/>
  <c r="AG90" i="3"/>
  <c r="AG91" i="3"/>
  <c r="AG92" i="3"/>
  <c r="AG93" i="3"/>
  <c r="AG94" i="3"/>
  <c r="AG95" i="3"/>
  <c r="AG96" i="3"/>
  <c r="AG97" i="3"/>
  <c r="AG98" i="3"/>
  <c r="AG99" i="3"/>
  <c r="AG100" i="3"/>
  <c r="AG101" i="3"/>
  <c r="AG102" i="3"/>
  <c r="AG103" i="3"/>
  <c r="AG104" i="3"/>
  <c r="AG105" i="3"/>
  <c r="AG106" i="3"/>
  <c r="AG107" i="3"/>
  <c r="AG108" i="3"/>
  <c r="AG109" i="3"/>
  <c r="AG110" i="3"/>
  <c r="AG111" i="3"/>
  <c r="AG112" i="3"/>
  <c r="AG113" i="3"/>
  <c r="AG114" i="3"/>
  <c r="AG115" i="3"/>
  <c r="AG116" i="3"/>
  <c r="AG117" i="3"/>
  <c r="AG118" i="3"/>
  <c r="AG119" i="3"/>
  <c r="AG120" i="3"/>
  <c r="AG121" i="3"/>
  <c r="AG122" i="3"/>
  <c r="AG123" i="3"/>
  <c r="AG124" i="3"/>
  <c r="AG125" i="3"/>
  <c r="AG126" i="3"/>
  <c r="AG127" i="3"/>
  <c r="AG128" i="3"/>
  <c r="AG129" i="3"/>
  <c r="AG130" i="3"/>
  <c r="AG131" i="3"/>
  <c r="AG132" i="3"/>
  <c r="AG133" i="3"/>
  <c r="AG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H54" i="3"/>
  <c r="H55" i="3"/>
  <c r="H56" i="3"/>
  <c r="H57" i="3"/>
  <c r="H58" i="3"/>
  <c r="H59" i="3"/>
  <c r="H60" i="3"/>
  <c r="H61" i="3"/>
  <c r="H62" i="3"/>
  <c r="H63" i="3"/>
  <c r="H64" i="3"/>
  <c r="H65" i="3"/>
  <c r="H66" i="3"/>
  <c r="H67" i="3"/>
  <c r="H68" i="3"/>
  <c r="H69" i="3"/>
  <c r="H70" i="3"/>
  <c r="H71" i="3"/>
  <c r="H72" i="3"/>
  <c r="H73" i="3"/>
  <c r="H74" i="3"/>
  <c r="H75" i="3"/>
  <c r="H76" i="3"/>
  <c r="H77" i="3"/>
  <c r="H78" i="3"/>
  <c r="H79" i="3"/>
  <c r="H80" i="3"/>
  <c r="H81" i="3"/>
  <c r="H82" i="3"/>
  <c r="H83" i="3"/>
  <c r="H84" i="3"/>
  <c r="H85" i="3"/>
  <c r="H86" i="3"/>
  <c r="H87" i="3"/>
  <c r="H88" i="3"/>
  <c r="H89" i="3"/>
  <c r="H90" i="3"/>
  <c r="H91" i="3"/>
  <c r="H92" i="3"/>
  <c r="H93" i="3"/>
  <c r="H94" i="3"/>
  <c r="H95" i="3"/>
  <c r="H96" i="3"/>
  <c r="H97" i="3"/>
  <c r="H98" i="3"/>
  <c r="H99" i="3"/>
  <c r="H100" i="3"/>
  <c r="H101" i="3"/>
  <c r="H102" i="3"/>
  <c r="H103" i="3"/>
  <c r="H104" i="3"/>
  <c r="H105" i="3"/>
  <c r="H106" i="3"/>
  <c r="H107" i="3"/>
  <c r="H108" i="3"/>
  <c r="H109" i="3"/>
  <c r="H110" i="3"/>
  <c r="H111" i="3"/>
  <c r="H112" i="3"/>
  <c r="H113" i="3"/>
  <c r="H114" i="3"/>
  <c r="H115" i="3"/>
  <c r="H116" i="3"/>
  <c r="H117" i="3"/>
  <c r="H118" i="3"/>
  <c r="H119" i="3"/>
  <c r="H120" i="3"/>
  <c r="H121" i="3"/>
  <c r="H122" i="3"/>
  <c r="H123" i="3"/>
  <c r="H124" i="3"/>
  <c r="H125" i="3"/>
  <c r="H126" i="3"/>
  <c r="H127" i="3"/>
  <c r="H128" i="3"/>
  <c r="H129" i="3"/>
  <c r="H130" i="3"/>
  <c r="H131" i="3"/>
  <c r="H132" i="3"/>
  <c r="H133" i="3"/>
  <c r="H6" i="3"/>
  <c r="D12" i="8"/>
  <c r="D13" i="8"/>
  <c r="D14" i="8" s="1"/>
  <c r="D15" i="8" s="1"/>
  <c r="D16" i="8" s="1"/>
  <c r="D17" i="8" s="1"/>
  <c r="D18" i="8" s="1"/>
  <c r="D19" i="8" s="1"/>
  <c r="D20" i="8" s="1"/>
  <c r="D21" i="8" s="1"/>
  <c r="D22" i="8"/>
  <c r="D23" i="8"/>
  <c r="D24" i="8"/>
  <c r="D25" i="8"/>
  <c r="D26" i="8"/>
  <c r="D27" i="8"/>
  <c r="D28" i="8"/>
  <c r="D29" i="8"/>
  <c r="D30" i="8"/>
  <c r="D31" i="8"/>
  <c r="D32" i="8"/>
  <c r="D33" i="8"/>
  <c r="D34" i="8"/>
  <c r="D35" i="8" s="1"/>
  <c r="D36" i="8" s="1"/>
  <c r="D37" i="8"/>
  <c r="D38" i="8"/>
  <c r="D39" i="8"/>
  <c r="D40" i="8" s="1"/>
  <c r="D41" i="8" s="1"/>
  <c r="D42" i="8" s="1"/>
  <c r="D43" i="8" s="1"/>
  <c r="D44" i="8" s="1"/>
  <c r="D45" i="8"/>
  <c r="D46" i="8"/>
  <c r="D47" i="8"/>
  <c r="D48" i="8"/>
  <c r="D49" i="8"/>
  <c r="D50" i="8"/>
  <c r="D51" i="8"/>
  <c r="D52" i="8"/>
  <c r="D53" i="8"/>
  <c r="D54" i="8" s="1"/>
  <c r="D55" i="8"/>
  <c r="D56" i="8"/>
  <c r="D57" i="8"/>
  <c r="D58" i="8"/>
  <c r="D59" i="8"/>
  <c r="D60" i="8" s="1"/>
  <c r="D61" i="8" s="1"/>
  <c r="D62" i="8" s="1"/>
  <c r="D63" i="8"/>
  <c r="D64" i="8"/>
  <c r="D65" i="8"/>
  <c r="D66" i="8"/>
  <c r="D67" i="8" s="1"/>
  <c r="D68" i="8" s="1"/>
  <c r="D69" i="8"/>
  <c r="D70" i="8"/>
  <c r="D71" i="8"/>
  <c r="D72" i="8"/>
  <c r="D73" i="8"/>
  <c r="D74" i="8"/>
  <c r="D75" i="8"/>
  <c r="D76" i="8" s="1"/>
  <c r="D77" i="8" s="1"/>
  <c r="D78" i="8" s="1"/>
  <c r="D79" i="8"/>
  <c r="D80" i="8"/>
  <c r="D81" i="8"/>
  <c r="D82" i="8" s="1"/>
  <c r="D83" i="8"/>
  <c r="D84" i="8"/>
  <c r="D85" i="8"/>
  <c r="D86" i="8"/>
  <c r="D87" i="8"/>
  <c r="D88" i="8"/>
  <c r="D89" i="8"/>
  <c r="D90" i="8"/>
  <c r="D91" i="8" s="1"/>
  <c r="D92" i="8"/>
  <c r="D93" i="8"/>
  <c r="D94" i="8"/>
  <c r="D95" i="8"/>
  <c r="D96" i="8"/>
  <c r="D97" i="8"/>
  <c r="D98" i="8"/>
  <c r="D99" i="8"/>
  <c r="D100" i="8" s="1"/>
  <c r="D101" i="8" s="1"/>
  <c r="D102" i="8"/>
  <c r="D103" i="8" s="1"/>
  <c r="D104" i="8" s="1"/>
  <c r="D105" i="8"/>
  <c r="D106" i="8"/>
  <c r="D107" i="8"/>
  <c r="D108" i="8"/>
  <c r="D109" i="8"/>
  <c r="D110" i="8"/>
  <c r="D111" i="8" s="1"/>
  <c r="D112" i="8"/>
  <c r="D113" i="8"/>
  <c r="D114" i="8"/>
  <c r="D115" i="8"/>
  <c r="D116" i="8"/>
  <c r="D117" i="8"/>
  <c r="D118" i="8"/>
  <c r="D119" i="8"/>
  <c r="D120" i="8"/>
  <c r="D121" i="8"/>
  <c r="D122" i="8"/>
  <c r="D123" i="8"/>
  <c r="D124" i="8"/>
  <c r="D125" i="8" s="1"/>
  <c r="D126" i="8" s="1"/>
  <c r="D127" i="8" s="1"/>
  <c r="D2" i="8"/>
  <c r="D3" i="8" s="1"/>
  <c r="D4" i="8" s="1"/>
  <c r="D5" i="8" s="1"/>
  <c r="D6" i="8" s="1"/>
  <c r="D7" i="8" s="1"/>
  <c r="D8" i="8" s="1"/>
  <c r="D9" i="8" s="1"/>
  <c r="D10" i="8" s="1"/>
  <c r="D11" i="8" s="1"/>
  <c r="K7" i="3"/>
  <c r="K8" i="3"/>
  <c r="K9" i="3"/>
  <c r="K10" i="3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5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K69" i="3"/>
  <c r="K70" i="3"/>
  <c r="K71" i="3"/>
  <c r="K72" i="3"/>
  <c r="K73" i="3"/>
  <c r="K74" i="3"/>
  <c r="K75" i="3"/>
  <c r="K76" i="3"/>
  <c r="K77" i="3"/>
  <c r="K78" i="3"/>
  <c r="K79" i="3"/>
  <c r="K80" i="3"/>
  <c r="K81" i="3"/>
  <c r="K82" i="3"/>
  <c r="K83" i="3"/>
  <c r="K84" i="3"/>
  <c r="K85" i="3"/>
  <c r="K86" i="3"/>
  <c r="K87" i="3"/>
  <c r="K88" i="3"/>
  <c r="K89" i="3"/>
  <c r="K90" i="3"/>
  <c r="K91" i="3"/>
  <c r="K92" i="3"/>
  <c r="K93" i="3"/>
  <c r="K94" i="3"/>
  <c r="K95" i="3"/>
  <c r="K96" i="3"/>
  <c r="K97" i="3"/>
  <c r="K98" i="3"/>
  <c r="K99" i="3"/>
  <c r="K100" i="3"/>
  <c r="K101" i="3"/>
  <c r="K102" i="3"/>
  <c r="K103" i="3"/>
  <c r="K104" i="3"/>
  <c r="K105" i="3"/>
  <c r="K106" i="3"/>
  <c r="K107" i="3"/>
  <c r="K108" i="3"/>
  <c r="K109" i="3"/>
  <c r="K110" i="3"/>
  <c r="K111" i="3"/>
  <c r="K112" i="3"/>
  <c r="K113" i="3"/>
  <c r="K114" i="3"/>
  <c r="K115" i="3"/>
  <c r="K116" i="3"/>
  <c r="K117" i="3"/>
  <c r="K118" i="3"/>
  <c r="K119" i="3"/>
  <c r="K120" i="3"/>
  <c r="K121" i="3"/>
  <c r="K122" i="3"/>
  <c r="K123" i="3"/>
  <c r="K124" i="3"/>
  <c r="K125" i="3"/>
  <c r="K126" i="3"/>
  <c r="K127" i="3"/>
  <c r="K128" i="3"/>
  <c r="K129" i="3"/>
  <c r="K130" i="3"/>
  <c r="K131" i="3"/>
  <c r="K132" i="3"/>
  <c r="K133" i="3"/>
  <c r="K6" i="3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72" i="3"/>
  <c r="A73" i="3"/>
  <c r="A74" i="3"/>
  <c r="A75" i="3"/>
  <c r="A76" i="3"/>
  <c r="A77" i="3"/>
  <c r="A78" i="3"/>
  <c r="A79" i="3"/>
  <c r="A80" i="3"/>
  <c r="A82" i="3"/>
  <c r="A83" i="3"/>
  <c r="A84" i="3"/>
  <c r="A85" i="3"/>
  <c r="A86" i="3"/>
  <c r="A87" i="3"/>
  <c r="A88" i="3"/>
  <c r="A89" i="3"/>
  <c r="A90" i="3"/>
  <c r="A91" i="3"/>
  <c r="A92" i="3"/>
  <c r="A93" i="3"/>
  <c r="A94" i="3"/>
  <c r="A95" i="3"/>
  <c r="A96" i="3"/>
  <c r="A97" i="3"/>
  <c r="A98" i="3"/>
  <c r="A100" i="3"/>
  <c r="A101" i="3"/>
  <c r="A102" i="3"/>
  <c r="A103" i="3"/>
  <c r="A104" i="3"/>
  <c r="A105" i="3"/>
  <c r="A106" i="3"/>
  <c r="A107" i="3"/>
  <c r="A108" i="3"/>
  <c r="A109" i="3"/>
  <c r="A110" i="3"/>
  <c r="A111" i="3"/>
  <c r="A112" i="3"/>
  <c r="A113" i="3"/>
  <c r="A114" i="3"/>
  <c r="A115" i="3"/>
  <c r="A116" i="3"/>
  <c r="A117" i="3"/>
  <c r="A118" i="3"/>
  <c r="A119" i="3"/>
  <c r="A120" i="3"/>
  <c r="A121" i="3"/>
  <c r="A122" i="3"/>
  <c r="A123" i="3"/>
  <c r="A124" i="3"/>
  <c r="A125" i="3"/>
  <c r="A126" i="3"/>
  <c r="A128" i="3"/>
  <c r="A129" i="3"/>
  <c r="A131" i="3"/>
  <c r="A132" i="3"/>
  <c r="A133" i="3"/>
  <c r="A6" i="3"/>
  <c r="G3" i="5"/>
  <c r="G4" i="5"/>
  <c r="G5" i="5"/>
  <c r="G6" i="5"/>
  <c r="G7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5" i="5"/>
  <c r="G36" i="5"/>
  <c r="G37" i="5"/>
  <c r="G38" i="5"/>
  <c r="G39" i="5"/>
  <c r="G40" i="5"/>
  <c r="G41" i="5"/>
  <c r="G42" i="5"/>
  <c r="G43" i="5"/>
  <c r="G44" i="5"/>
  <c r="G45" i="5"/>
  <c r="G46" i="5"/>
  <c r="G47" i="5"/>
  <c r="G48" i="5"/>
  <c r="G49" i="5"/>
  <c r="G50" i="5"/>
  <c r="G51" i="5"/>
  <c r="G52" i="5"/>
  <c r="G53" i="5"/>
  <c r="G54" i="5"/>
  <c r="G55" i="5"/>
  <c r="G56" i="5"/>
  <c r="G57" i="5"/>
  <c r="G58" i="5"/>
  <c r="G59" i="5"/>
  <c r="G60" i="5"/>
  <c r="G61" i="5"/>
  <c r="G62" i="5"/>
  <c r="G63" i="5"/>
  <c r="G64" i="5"/>
  <c r="G65" i="5"/>
  <c r="G66" i="5"/>
  <c r="G67" i="5"/>
  <c r="G68" i="5"/>
  <c r="G69" i="5"/>
  <c r="G70" i="5"/>
  <c r="G71" i="5"/>
  <c r="G72" i="5"/>
  <c r="G73" i="5"/>
  <c r="G74" i="5"/>
  <c r="G75" i="5"/>
  <c r="G76" i="5"/>
  <c r="G77" i="5"/>
  <c r="G78" i="5"/>
  <c r="G79" i="5"/>
  <c r="G80" i="5"/>
  <c r="G81" i="5"/>
  <c r="G82" i="5"/>
  <c r="G83" i="5"/>
  <c r="G84" i="5"/>
  <c r="G85" i="5"/>
  <c r="G86" i="5"/>
  <c r="G87" i="5"/>
  <c r="G88" i="5"/>
  <c r="G89" i="5"/>
  <c r="G90" i="5"/>
  <c r="G91" i="5"/>
  <c r="G92" i="5"/>
  <c r="G93" i="5"/>
  <c r="G94" i="5"/>
  <c r="G95" i="5"/>
  <c r="G96" i="5"/>
  <c r="G97" i="5"/>
  <c r="G98" i="5"/>
  <c r="G99" i="5"/>
  <c r="G100" i="5"/>
  <c r="G101" i="5"/>
  <c r="G102" i="5"/>
  <c r="G103" i="5"/>
  <c r="G104" i="5"/>
  <c r="G105" i="5"/>
  <c r="G106" i="5"/>
  <c r="G107" i="5"/>
  <c r="G108" i="5"/>
  <c r="G109" i="5"/>
  <c r="G110" i="5"/>
  <c r="G111" i="5"/>
  <c r="G112" i="5"/>
  <c r="G113" i="5"/>
  <c r="G114" i="5"/>
  <c r="G115" i="5"/>
  <c r="G116" i="5"/>
  <c r="G117" i="5"/>
  <c r="G118" i="5"/>
  <c r="G119" i="5"/>
  <c r="G120" i="5"/>
  <c r="G121" i="5"/>
  <c r="G122" i="5"/>
  <c r="G123" i="5"/>
  <c r="G124" i="5"/>
  <c r="G125" i="5"/>
  <c r="G126" i="5"/>
  <c r="G127" i="5"/>
  <c r="G2" i="5"/>
  <c r="C130" i="3"/>
  <c r="D130" i="3"/>
  <c r="E130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E57" i="3"/>
  <c r="E58" i="3"/>
  <c r="E59" i="3"/>
  <c r="E60" i="3"/>
  <c r="E61" i="3"/>
  <c r="E62" i="3"/>
  <c r="E63" i="3"/>
  <c r="E66" i="3"/>
  <c r="E67" i="3"/>
  <c r="E68" i="3"/>
  <c r="E69" i="3"/>
  <c r="E70" i="3"/>
  <c r="E71" i="3"/>
  <c r="E72" i="3"/>
  <c r="E73" i="3"/>
  <c r="E74" i="3"/>
  <c r="E75" i="3"/>
  <c r="E76" i="3"/>
  <c r="E77" i="3"/>
  <c r="E78" i="3"/>
  <c r="E79" i="3"/>
  <c r="E80" i="3"/>
  <c r="E81" i="3"/>
  <c r="E91" i="3"/>
  <c r="E92" i="3"/>
  <c r="E93" i="3"/>
  <c r="E94" i="3"/>
  <c r="E95" i="3"/>
  <c r="E96" i="3"/>
  <c r="E97" i="3"/>
  <c r="E98" i="3"/>
  <c r="E99" i="3"/>
  <c r="E100" i="3"/>
  <c r="E101" i="3"/>
  <c r="E102" i="3"/>
  <c r="E103" i="3"/>
  <c r="E109" i="3"/>
  <c r="E110" i="3"/>
  <c r="E111" i="3"/>
  <c r="E112" i="3"/>
  <c r="E113" i="3"/>
  <c r="E114" i="3"/>
  <c r="E115" i="3"/>
  <c r="E116" i="3"/>
  <c r="E117" i="3"/>
  <c r="E118" i="3"/>
  <c r="E119" i="3"/>
  <c r="E120" i="3"/>
  <c r="E121" i="3"/>
  <c r="E122" i="3"/>
  <c r="E123" i="3"/>
  <c r="E124" i="3"/>
  <c r="E125" i="3"/>
  <c r="E126" i="3"/>
  <c r="E127" i="3"/>
  <c r="E128" i="3"/>
  <c r="E129" i="3"/>
  <c r="D57" i="3"/>
  <c r="D58" i="3"/>
  <c r="D59" i="3"/>
  <c r="D60" i="3"/>
  <c r="D61" i="3"/>
  <c r="D62" i="3"/>
  <c r="D63" i="3"/>
  <c r="D64" i="3"/>
  <c r="D65" i="3"/>
  <c r="D66" i="3"/>
  <c r="D67" i="3"/>
  <c r="D68" i="3"/>
  <c r="E56" i="3"/>
  <c r="D56" i="3"/>
  <c r="C57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23" i="3"/>
  <c r="C124" i="3"/>
  <c r="C125" i="3"/>
  <c r="C126" i="3"/>
  <c r="C127" i="3"/>
  <c r="C128" i="3"/>
  <c r="C129" i="3"/>
  <c r="C56" i="3"/>
  <c r="AD99" i="3"/>
  <c r="V99" i="3"/>
  <c r="Y99" i="3"/>
  <c r="Z99" i="3"/>
  <c r="AB99" i="3" s="1"/>
  <c r="R132" i="4"/>
  <c r="Q132" i="4"/>
  <c r="N132" i="4"/>
  <c r="R131" i="4"/>
  <c r="Q131" i="4"/>
  <c r="N131" i="4"/>
  <c r="R130" i="4"/>
  <c r="S130" i="4" s="1"/>
  <c r="P130" i="4"/>
  <c r="M130" i="4"/>
  <c r="J130" i="4"/>
  <c r="G130" i="4"/>
  <c r="R129" i="4"/>
  <c r="S129" i="4" s="1"/>
  <c r="P129" i="4"/>
  <c r="M129" i="4"/>
  <c r="J129" i="4"/>
  <c r="G129" i="4"/>
  <c r="R128" i="4"/>
  <c r="S128" i="4" s="1"/>
  <c r="P128" i="4"/>
  <c r="M128" i="4"/>
  <c r="J128" i="4"/>
  <c r="G128" i="4"/>
  <c r="N127" i="4"/>
  <c r="P127" i="4" s="1"/>
  <c r="M127" i="4"/>
  <c r="J127" i="4"/>
  <c r="R127" i="4"/>
  <c r="Q127" i="4"/>
  <c r="R126" i="4"/>
  <c r="S126" i="4" s="1"/>
  <c r="M126" i="4"/>
  <c r="J126" i="4"/>
  <c r="G126" i="4"/>
  <c r="P125" i="4"/>
  <c r="M125" i="4"/>
  <c r="J125" i="4"/>
  <c r="R125" i="4"/>
  <c r="Q125" i="4"/>
  <c r="N124" i="4"/>
  <c r="P124" i="4" s="1"/>
  <c r="M124" i="4"/>
  <c r="J124" i="4"/>
  <c r="R124" i="4"/>
  <c r="G124" i="4"/>
  <c r="P123" i="4"/>
  <c r="M123" i="4"/>
  <c r="J123" i="4"/>
  <c r="R123" i="4"/>
  <c r="Q123" i="4"/>
  <c r="P122" i="4"/>
  <c r="M122" i="4"/>
  <c r="J122" i="4"/>
  <c r="R122" i="4"/>
  <c r="Q122" i="4"/>
  <c r="S122" i="4" s="1"/>
  <c r="P121" i="4"/>
  <c r="M121" i="4"/>
  <c r="J121" i="4"/>
  <c r="R121" i="4"/>
  <c r="Q121" i="4"/>
  <c r="P120" i="4"/>
  <c r="M120" i="4"/>
  <c r="J120" i="4"/>
  <c r="R120" i="4"/>
  <c r="Q120" i="4"/>
  <c r="P119" i="4"/>
  <c r="M119" i="4"/>
  <c r="J119" i="4"/>
  <c r="R119" i="4"/>
  <c r="Q119" i="4"/>
  <c r="P118" i="4"/>
  <c r="M118" i="4"/>
  <c r="J118" i="4"/>
  <c r="R118" i="4"/>
  <c r="Q118" i="4"/>
  <c r="P117" i="4"/>
  <c r="M117" i="4"/>
  <c r="J117" i="4"/>
  <c r="R117" i="4"/>
  <c r="P116" i="4"/>
  <c r="M116" i="4"/>
  <c r="J116" i="4"/>
  <c r="R116" i="4"/>
  <c r="Q116" i="4"/>
  <c r="N115" i="4"/>
  <c r="P115" i="4" s="1"/>
  <c r="M115" i="4"/>
  <c r="J115" i="4"/>
  <c r="R115" i="4"/>
  <c r="G115" i="4"/>
  <c r="Q114" i="4"/>
  <c r="P114" i="4"/>
  <c r="M114" i="4"/>
  <c r="J114" i="4"/>
  <c r="R114" i="4"/>
  <c r="P113" i="4"/>
  <c r="M113" i="4"/>
  <c r="J113" i="4"/>
  <c r="Q113" i="4"/>
  <c r="P112" i="4"/>
  <c r="M112" i="4"/>
  <c r="J112" i="4"/>
  <c r="R112" i="4"/>
  <c r="Q112" i="4"/>
  <c r="P111" i="4"/>
  <c r="M111" i="4"/>
  <c r="J111" i="4"/>
  <c r="R111" i="4"/>
  <c r="P110" i="4"/>
  <c r="M110" i="4"/>
  <c r="J110" i="4"/>
  <c r="R110" i="4"/>
  <c r="G110" i="4"/>
  <c r="N109" i="4"/>
  <c r="P109" i="4" s="1"/>
  <c r="M109" i="4"/>
  <c r="J109" i="4"/>
  <c r="R109" i="4"/>
  <c r="Q109" i="4"/>
  <c r="R108" i="4"/>
  <c r="Q108" i="4"/>
  <c r="S108" i="4" s="1"/>
  <c r="N108" i="4"/>
  <c r="P108" i="4" s="1"/>
  <c r="M108" i="4"/>
  <c r="J108" i="4"/>
  <c r="G108" i="4"/>
  <c r="Q107" i="4"/>
  <c r="N107" i="4"/>
  <c r="P107" i="4" s="1"/>
  <c r="M107" i="4"/>
  <c r="J107" i="4"/>
  <c r="R107" i="4"/>
  <c r="S107" i="4" s="1"/>
  <c r="Q106" i="4"/>
  <c r="N106" i="4"/>
  <c r="P106" i="4" s="1"/>
  <c r="M106" i="4"/>
  <c r="J106" i="4"/>
  <c r="R106" i="4"/>
  <c r="Q105" i="4"/>
  <c r="S105" i="4" s="1"/>
  <c r="N105" i="4"/>
  <c r="P105" i="4" s="1"/>
  <c r="M105" i="4"/>
  <c r="J105" i="4"/>
  <c r="R105" i="4"/>
  <c r="N104" i="4"/>
  <c r="P104" i="4" s="1"/>
  <c r="M104" i="4"/>
  <c r="J104" i="4"/>
  <c r="R104" i="4"/>
  <c r="Q104" i="4"/>
  <c r="S104" i="4" s="1"/>
  <c r="N103" i="4"/>
  <c r="P103" i="4" s="1"/>
  <c r="M103" i="4"/>
  <c r="J103" i="4"/>
  <c r="R103" i="4"/>
  <c r="Q103" i="4"/>
  <c r="P102" i="4"/>
  <c r="M102" i="4"/>
  <c r="J102" i="4"/>
  <c r="R102" i="4"/>
  <c r="Q102" i="4"/>
  <c r="Q101" i="4"/>
  <c r="N101" i="4"/>
  <c r="P101" i="4" s="1"/>
  <c r="M101" i="4"/>
  <c r="J101" i="4"/>
  <c r="G101" i="4"/>
  <c r="N100" i="4"/>
  <c r="P100" i="4" s="1"/>
  <c r="M100" i="4"/>
  <c r="J100" i="4"/>
  <c r="R100" i="4"/>
  <c r="Q100" i="4"/>
  <c r="N99" i="4"/>
  <c r="P99" i="4" s="1"/>
  <c r="M99" i="4"/>
  <c r="J99" i="4"/>
  <c r="R99" i="4"/>
  <c r="Q99" i="4"/>
  <c r="N98" i="4"/>
  <c r="P98" i="4" s="1"/>
  <c r="M98" i="4"/>
  <c r="J98" i="4"/>
  <c r="R98" i="4"/>
  <c r="N97" i="4"/>
  <c r="P97" i="4" s="1"/>
  <c r="M97" i="4"/>
  <c r="J97" i="4"/>
  <c r="R97" i="4"/>
  <c r="Q97" i="4"/>
  <c r="N96" i="4"/>
  <c r="P96" i="4" s="1"/>
  <c r="M96" i="4"/>
  <c r="J96" i="4"/>
  <c r="R96" i="4"/>
  <c r="Q96" i="4"/>
  <c r="N95" i="4"/>
  <c r="P95" i="4" s="1"/>
  <c r="M95" i="4"/>
  <c r="J95" i="4"/>
  <c r="R95" i="4"/>
  <c r="N94" i="4"/>
  <c r="P94" i="4" s="1"/>
  <c r="M94" i="4"/>
  <c r="J94" i="4"/>
  <c r="R94" i="4"/>
  <c r="Q94" i="4"/>
  <c r="S94" i="4" s="1"/>
  <c r="Q93" i="4"/>
  <c r="N93" i="4"/>
  <c r="P93" i="4" s="1"/>
  <c r="M93" i="4"/>
  <c r="J93" i="4"/>
  <c r="G93" i="4"/>
  <c r="Q92" i="4"/>
  <c r="N92" i="4"/>
  <c r="P92" i="4" s="1"/>
  <c r="M92" i="4"/>
  <c r="J92" i="4"/>
  <c r="R92" i="4"/>
  <c r="N91" i="4"/>
  <c r="P91" i="4" s="1"/>
  <c r="M91" i="4"/>
  <c r="J91" i="4"/>
  <c r="R91" i="4"/>
  <c r="Q91" i="4"/>
  <c r="R90" i="4"/>
  <c r="Q90" i="4"/>
  <c r="N90" i="4"/>
  <c r="P90" i="4" s="1"/>
  <c r="M90" i="4"/>
  <c r="J90" i="4"/>
  <c r="N89" i="4"/>
  <c r="P89" i="4" s="1"/>
  <c r="M89" i="4"/>
  <c r="J89" i="4"/>
  <c r="R89" i="4"/>
  <c r="Q89" i="4"/>
  <c r="Q88" i="4"/>
  <c r="N88" i="4"/>
  <c r="P88" i="4" s="1"/>
  <c r="M88" i="4"/>
  <c r="J88" i="4"/>
  <c r="R88" i="4"/>
  <c r="S88" i="4" s="1"/>
  <c r="N87" i="4"/>
  <c r="P87" i="4" s="1"/>
  <c r="M87" i="4"/>
  <c r="J87" i="4"/>
  <c r="R87" i="4"/>
  <c r="Q87" i="4"/>
  <c r="S87" i="4" s="1"/>
  <c r="N86" i="4"/>
  <c r="P86" i="4" s="1"/>
  <c r="M86" i="4"/>
  <c r="J86" i="4"/>
  <c r="Q86" i="4"/>
  <c r="N85" i="4"/>
  <c r="P85" i="4" s="1"/>
  <c r="M85" i="4"/>
  <c r="J85" i="4"/>
  <c r="R85" i="4"/>
  <c r="N84" i="4"/>
  <c r="P84" i="4" s="1"/>
  <c r="M84" i="4"/>
  <c r="J84" i="4"/>
  <c r="R84" i="4"/>
  <c r="Q84" i="4"/>
  <c r="P83" i="4"/>
  <c r="M83" i="4"/>
  <c r="J83" i="4"/>
  <c r="Q83" i="4"/>
  <c r="N82" i="4"/>
  <c r="P82" i="4" s="1"/>
  <c r="M82" i="4"/>
  <c r="J82" i="4"/>
  <c r="R82" i="4"/>
  <c r="N81" i="4"/>
  <c r="P81" i="4" s="1"/>
  <c r="M81" i="4"/>
  <c r="J81" i="4"/>
  <c r="R81" i="4"/>
  <c r="N80" i="4"/>
  <c r="P80" i="4" s="1"/>
  <c r="M80" i="4"/>
  <c r="J80" i="4"/>
  <c r="Q80" i="4"/>
  <c r="P79" i="4"/>
  <c r="M79" i="4"/>
  <c r="J79" i="4"/>
  <c r="R79" i="4"/>
  <c r="Q79" i="4"/>
  <c r="P78" i="4"/>
  <c r="M78" i="4"/>
  <c r="J78" i="4"/>
  <c r="R78" i="4"/>
  <c r="Q78" i="4"/>
  <c r="P77" i="4"/>
  <c r="M77" i="4"/>
  <c r="J77" i="4"/>
  <c r="R77" i="4"/>
  <c r="Q77" i="4"/>
  <c r="P76" i="4"/>
  <c r="M76" i="4"/>
  <c r="J76" i="4"/>
  <c r="R76" i="4"/>
  <c r="Q76" i="4"/>
  <c r="N75" i="4"/>
  <c r="P75" i="4" s="1"/>
  <c r="M75" i="4"/>
  <c r="J75" i="4"/>
  <c r="R75" i="4"/>
  <c r="Q75" i="4"/>
  <c r="N74" i="4"/>
  <c r="P74" i="4" s="1"/>
  <c r="M74" i="4"/>
  <c r="J74" i="4"/>
  <c r="R74" i="4"/>
  <c r="Q74" i="4"/>
  <c r="N73" i="4"/>
  <c r="P73" i="4" s="1"/>
  <c r="M73" i="4"/>
  <c r="J73" i="4"/>
  <c r="R73" i="4"/>
  <c r="Q73" i="4"/>
  <c r="N72" i="4"/>
  <c r="P72" i="4" s="1"/>
  <c r="M72" i="4"/>
  <c r="J72" i="4"/>
  <c r="R72" i="4"/>
  <c r="Q72" i="4"/>
  <c r="N71" i="4"/>
  <c r="P71" i="4" s="1"/>
  <c r="M71" i="4"/>
  <c r="J71" i="4"/>
  <c r="R71" i="4"/>
  <c r="G71" i="4"/>
  <c r="N70" i="4"/>
  <c r="P70" i="4" s="1"/>
  <c r="M70" i="4"/>
  <c r="J70" i="4"/>
  <c r="Q70" i="4"/>
  <c r="N69" i="4"/>
  <c r="P69" i="4" s="1"/>
  <c r="M69" i="4"/>
  <c r="J69" i="4"/>
  <c r="R69" i="4"/>
  <c r="Q69" i="4"/>
  <c r="S69" i="4" s="1"/>
  <c r="N68" i="4"/>
  <c r="P68" i="4" s="1"/>
  <c r="M68" i="4"/>
  <c r="J68" i="4"/>
  <c r="R68" i="4"/>
  <c r="Q68" i="4"/>
  <c r="N67" i="4"/>
  <c r="P67" i="4" s="1"/>
  <c r="M67" i="4"/>
  <c r="J67" i="4"/>
  <c r="R67" i="4"/>
  <c r="Q67" i="4"/>
  <c r="N66" i="4"/>
  <c r="P66" i="4" s="1"/>
  <c r="M66" i="4"/>
  <c r="J66" i="4"/>
  <c r="R66" i="4"/>
  <c r="Q66" i="4"/>
  <c r="S66" i="4" s="1"/>
  <c r="P65" i="4"/>
  <c r="M65" i="4"/>
  <c r="J65" i="4"/>
  <c r="R65" i="4"/>
  <c r="Q65" i="4"/>
  <c r="P64" i="4"/>
  <c r="M64" i="4"/>
  <c r="R64" i="4"/>
  <c r="Q64" i="4"/>
  <c r="N63" i="4"/>
  <c r="P63" i="4" s="1"/>
  <c r="M63" i="4"/>
  <c r="J63" i="4"/>
  <c r="R63" i="4"/>
  <c r="Q63" i="4"/>
  <c r="N62" i="4"/>
  <c r="P62" i="4" s="1"/>
  <c r="M62" i="4"/>
  <c r="J62" i="4"/>
  <c r="R62" i="4"/>
  <c r="Q61" i="4"/>
  <c r="P61" i="4"/>
  <c r="M61" i="4"/>
  <c r="J61" i="4"/>
  <c r="G61" i="4"/>
  <c r="N60" i="4"/>
  <c r="P60" i="4" s="1"/>
  <c r="M60" i="4"/>
  <c r="J60" i="4"/>
  <c r="R60" i="4"/>
  <c r="P59" i="4"/>
  <c r="M59" i="4"/>
  <c r="J59" i="4"/>
  <c r="R59" i="4"/>
  <c r="Q59" i="4"/>
  <c r="N58" i="4"/>
  <c r="P58" i="4" s="1"/>
  <c r="M58" i="4"/>
  <c r="J58" i="4"/>
  <c r="R58" i="4"/>
  <c r="G58" i="4"/>
  <c r="N57" i="4"/>
  <c r="P57" i="4" s="1"/>
  <c r="M57" i="4"/>
  <c r="J57" i="4"/>
  <c r="Q57" i="4"/>
  <c r="P56" i="4"/>
  <c r="M56" i="4"/>
  <c r="J56" i="4"/>
  <c r="R56" i="4"/>
  <c r="Q56" i="4"/>
  <c r="N55" i="4"/>
  <c r="P55" i="4" s="1"/>
  <c r="M55" i="4"/>
  <c r="J55" i="4"/>
  <c r="R55" i="4"/>
  <c r="Q55" i="4"/>
  <c r="N54" i="4"/>
  <c r="P54" i="4" s="1"/>
  <c r="M54" i="4"/>
  <c r="J54" i="4"/>
  <c r="R54" i="4"/>
  <c r="Q54" i="4"/>
  <c r="N53" i="4"/>
  <c r="P52" i="4"/>
  <c r="M52" i="4"/>
  <c r="J52" i="4"/>
  <c r="R52" i="4"/>
  <c r="Q52" i="4"/>
  <c r="P51" i="4"/>
  <c r="M51" i="4"/>
  <c r="J51" i="4"/>
  <c r="R51" i="4"/>
  <c r="Q51" i="4"/>
  <c r="P50" i="4"/>
  <c r="M50" i="4"/>
  <c r="J50" i="4"/>
  <c r="R50" i="4"/>
  <c r="Q50" i="4"/>
  <c r="P49" i="4"/>
  <c r="M49" i="4"/>
  <c r="J49" i="4"/>
  <c r="R49" i="4"/>
  <c r="Q49" i="4"/>
  <c r="P48" i="4"/>
  <c r="M48" i="4"/>
  <c r="J48" i="4"/>
  <c r="R48" i="4"/>
  <c r="Q48" i="4"/>
  <c r="M47" i="4"/>
  <c r="J47" i="4"/>
  <c r="R47" i="4"/>
  <c r="Q47" i="4"/>
  <c r="M46" i="4"/>
  <c r="J46" i="4"/>
  <c r="R46" i="4"/>
  <c r="G46" i="4"/>
  <c r="Q45" i="4"/>
  <c r="S45" i="4" s="1"/>
  <c r="P45" i="4"/>
  <c r="M45" i="4"/>
  <c r="J45" i="4"/>
  <c r="R45" i="4"/>
  <c r="P44" i="4"/>
  <c r="M44" i="4"/>
  <c r="J44" i="4"/>
  <c r="R44" i="4"/>
  <c r="G44" i="4"/>
  <c r="P43" i="4"/>
  <c r="M43" i="4"/>
  <c r="J43" i="4"/>
  <c r="R43" i="4"/>
  <c r="Q43" i="4"/>
  <c r="J42" i="4"/>
  <c r="R42" i="4"/>
  <c r="Q42" i="4"/>
  <c r="P41" i="4"/>
  <c r="M41" i="4"/>
  <c r="J41" i="4"/>
  <c r="R41" i="4"/>
  <c r="Q41" i="4"/>
  <c r="J40" i="4"/>
  <c r="R40" i="4"/>
  <c r="Q40" i="4"/>
  <c r="P39" i="4"/>
  <c r="M39" i="4"/>
  <c r="J39" i="4"/>
  <c r="R39" i="4"/>
  <c r="Q39" i="4"/>
  <c r="P38" i="4"/>
  <c r="M38" i="4"/>
  <c r="J38" i="4"/>
  <c r="Q38" i="4"/>
  <c r="P37" i="4"/>
  <c r="M37" i="4"/>
  <c r="J37" i="4"/>
  <c r="R37" i="4"/>
  <c r="Q37" i="4"/>
  <c r="S37" i="4" s="1"/>
  <c r="P36" i="4"/>
  <c r="M36" i="4"/>
  <c r="J36" i="4"/>
  <c r="R36" i="4"/>
  <c r="G36" i="4"/>
  <c r="P35" i="4"/>
  <c r="M35" i="4"/>
  <c r="J35" i="4"/>
  <c r="R35" i="4"/>
  <c r="G35" i="4"/>
  <c r="P34" i="4"/>
  <c r="M34" i="4"/>
  <c r="J34" i="4"/>
  <c r="R34" i="4"/>
  <c r="Q34" i="4"/>
  <c r="S34" i="4" s="1"/>
  <c r="P33" i="4"/>
  <c r="M33" i="4"/>
  <c r="J33" i="4"/>
  <c r="R33" i="4"/>
  <c r="P32" i="4"/>
  <c r="M32" i="4"/>
  <c r="J32" i="4"/>
  <c r="R32" i="4"/>
  <c r="Q32" i="4"/>
  <c r="P31" i="4"/>
  <c r="J31" i="4"/>
  <c r="R31" i="4"/>
  <c r="P30" i="4"/>
  <c r="M30" i="4"/>
  <c r="J30" i="4"/>
  <c r="R30" i="4"/>
  <c r="Q30" i="4"/>
  <c r="R29" i="4"/>
  <c r="P29" i="4"/>
  <c r="M29" i="4"/>
  <c r="J29" i="4"/>
  <c r="G29" i="4"/>
  <c r="Q29" i="4"/>
  <c r="P28" i="4"/>
  <c r="M28" i="4"/>
  <c r="J28" i="4"/>
  <c r="R28" i="4"/>
  <c r="Q28" i="4"/>
  <c r="P27" i="4"/>
  <c r="M27" i="4"/>
  <c r="J27" i="4"/>
  <c r="R27" i="4"/>
  <c r="P26" i="4"/>
  <c r="M26" i="4"/>
  <c r="J26" i="4"/>
  <c r="R26" i="4"/>
  <c r="Q26" i="4"/>
  <c r="J25" i="4"/>
  <c r="R25" i="4"/>
  <c r="G25" i="4"/>
  <c r="P24" i="4"/>
  <c r="M24" i="4"/>
  <c r="J24" i="4"/>
  <c r="R24" i="4"/>
  <c r="Q24" i="4"/>
  <c r="P23" i="4"/>
  <c r="M23" i="4"/>
  <c r="J23" i="4"/>
  <c r="R23" i="4"/>
  <c r="Q23" i="4"/>
  <c r="P22" i="4"/>
  <c r="M22" i="4"/>
  <c r="J22" i="4"/>
  <c r="R22" i="4"/>
  <c r="G22" i="4"/>
  <c r="P21" i="4"/>
  <c r="M21" i="4"/>
  <c r="J21" i="4"/>
  <c r="R21" i="4"/>
  <c r="Q21" i="4"/>
  <c r="P20" i="4"/>
  <c r="M20" i="4"/>
  <c r="J20" i="4"/>
  <c r="R20" i="4"/>
  <c r="P19" i="4"/>
  <c r="M19" i="4"/>
  <c r="J19" i="4"/>
  <c r="R19" i="4"/>
  <c r="Q19" i="4"/>
  <c r="P18" i="4"/>
  <c r="M18" i="4"/>
  <c r="J18" i="4"/>
  <c r="R18" i="4"/>
  <c r="Q18" i="4"/>
  <c r="J17" i="4"/>
  <c r="R17" i="4"/>
  <c r="P16" i="4"/>
  <c r="M16" i="4"/>
  <c r="J16" i="4"/>
  <c r="R16" i="4"/>
  <c r="Q16" i="4"/>
  <c r="S16" i="4" s="1"/>
  <c r="P15" i="4"/>
  <c r="M15" i="4"/>
  <c r="J15" i="4"/>
  <c r="R15" i="4"/>
  <c r="Q15" i="4"/>
  <c r="S15" i="4" s="1"/>
  <c r="P14" i="4"/>
  <c r="M14" i="4"/>
  <c r="J14" i="4"/>
  <c r="R14" i="4"/>
  <c r="Q14" i="4"/>
  <c r="P13" i="4"/>
  <c r="M13" i="4"/>
  <c r="J13" i="4"/>
  <c r="R13" i="4"/>
  <c r="P12" i="4"/>
  <c r="M12" i="4"/>
  <c r="J12" i="4"/>
  <c r="R12" i="4"/>
  <c r="Q12" i="4"/>
  <c r="P11" i="4"/>
  <c r="M11" i="4"/>
  <c r="J11" i="4"/>
  <c r="R11" i="4"/>
  <c r="G11" i="4"/>
  <c r="P10" i="4"/>
  <c r="M10" i="4"/>
  <c r="J10" i="4"/>
  <c r="R10" i="4"/>
  <c r="Q10" i="4"/>
  <c r="P9" i="4"/>
  <c r="M9" i="4"/>
  <c r="J9" i="4"/>
  <c r="Q9" i="4"/>
  <c r="P8" i="4"/>
  <c r="M8" i="4"/>
  <c r="J8" i="4"/>
  <c r="R8" i="4"/>
  <c r="Q8" i="4"/>
  <c r="Q7" i="4"/>
  <c r="S7" i="4" s="1"/>
  <c r="P7" i="4"/>
  <c r="M7" i="4"/>
  <c r="J7" i="4"/>
  <c r="R7" i="4"/>
  <c r="G7" i="4"/>
  <c r="P6" i="4"/>
  <c r="M6" i="4"/>
  <c r="J6" i="4"/>
  <c r="R6" i="4"/>
  <c r="Q6" i="4"/>
  <c r="P5" i="4"/>
  <c r="M5" i="4"/>
  <c r="J5" i="4"/>
  <c r="R5" i="4"/>
  <c r="Q5" i="4"/>
  <c r="P4" i="4"/>
  <c r="M4" i="4"/>
  <c r="J4" i="4"/>
  <c r="R4" i="4"/>
  <c r="G60" i="4" l="1"/>
  <c r="S63" i="4"/>
  <c r="S90" i="4"/>
  <c r="S100" i="4"/>
  <c r="S97" i="4"/>
  <c r="G86" i="4"/>
  <c r="G31" i="4"/>
  <c r="G95" i="4"/>
  <c r="Q110" i="4"/>
  <c r="S110" i="4" s="1"/>
  <c r="R61" i="4"/>
  <c r="G117" i="4"/>
  <c r="G48" i="4"/>
  <c r="G81" i="4"/>
  <c r="G87" i="4"/>
  <c r="S127" i="4"/>
  <c r="S106" i="4"/>
  <c r="S109" i="4"/>
  <c r="S118" i="4"/>
  <c r="S99" i="3"/>
  <c r="AC99" i="3"/>
  <c r="AE99" i="3" s="1"/>
  <c r="G27" i="4"/>
  <c r="G33" i="4"/>
  <c r="G88" i="4"/>
  <c r="G111" i="4"/>
  <c r="G83" i="4"/>
  <c r="S103" i="4"/>
  <c r="G57" i="4"/>
  <c r="S112" i="4"/>
  <c r="G18" i="4"/>
  <c r="Q71" i="4"/>
  <c r="S71" i="4" s="1"/>
  <c r="G21" i="4"/>
  <c r="S78" i="4"/>
  <c r="R83" i="4"/>
  <c r="S83" i="4" s="1"/>
  <c r="S72" i="4"/>
  <c r="S84" i="4"/>
  <c r="G98" i="4"/>
  <c r="Q36" i="4"/>
  <c r="S36" i="4" s="1"/>
  <c r="R57" i="4"/>
  <c r="G67" i="4"/>
  <c r="Q115" i="4"/>
  <c r="S125" i="4"/>
  <c r="G38" i="4"/>
  <c r="Q81" i="4"/>
  <c r="S81" i="4" s="1"/>
  <c r="Q95" i="4"/>
  <c r="S95" i="4" s="1"/>
  <c r="G82" i="4"/>
  <c r="G9" i="4"/>
  <c r="G85" i="4"/>
  <c r="G17" i="4"/>
  <c r="S67" i="4"/>
  <c r="S77" i="4"/>
  <c r="S24" i="4"/>
  <c r="S75" i="4"/>
  <c r="S8" i="4"/>
  <c r="S19" i="4"/>
  <c r="G24" i="4"/>
  <c r="S40" i="4"/>
  <c r="S49" i="4"/>
  <c r="G62" i="4"/>
  <c r="G70" i="4"/>
  <c r="G77" i="4"/>
  <c r="G103" i="4"/>
  <c r="G113" i="4"/>
  <c r="S115" i="4"/>
  <c r="G106" i="4"/>
  <c r="S6" i="4"/>
  <c r="S30" i="4"/>
  <c r="S41" i="4"/>
  <c r="G80" i="4"/>
  <c r="R93" i="4"/>
  <c r="R113" i="4"/>
  <c r="S113" i="4" s="1"/>
  <c r="G116" i="4"/>
  <c r="G127" i="4"/>
  <c r="S14" i="4"/>
  <c r="G75" i="4"/>
  <c r="S93" i="4"/>
  <c r="G20" i="4"/>
  <c r="S47" i="4"/>
  <c r="Q62" i="4"/>
  <c r="S62" i="4" s="1"/>
  <c r="S73" i="4"/>
  <c r="S89" i="4"/>
  <c r="Q98" i="4"/>
  <c r="S98" i="4" s="1"/>
  <c r="R70" i="4"/>
  <c r="S70" i="4" s="1"/>
  <c r="G109" i="4"/>
  <c r="Q11" i="4"/>
  <c r="S11" i="4" s="1"/>
  <c r="Q27" i="4"/>
  <c r="S27" i="4" s="1"/>
  <c r="Q35" i="4"/>
  <c r="S35" i="4" s="1"/>
  <c r="Q44" i="4"/>
  <c r="S44" i="4" s="1"/>
  <c r="Q60" i="4"/>
  <c r="S60" i="4" s="1"/>
  <c r="Q82" i="4"/>
  <c r="S82" i="4" s="1"/>
  <c r="G94" i="4"/>
  <c r="S99" i="4"/>
  <c r="G122" i="4"/>
  <c r="Q124" i="4"/>
  <c r="S124" i="4" s="1"/>
  <c r="G4" i="4"/>
  <c r="Q17" i="4"/>
  <c r="S17" i="4" s="1"/>
  <c r="Q22" i="4"/>
  <c r="S28" i="4"/>
  <c r="S54" i="4"/>
  <c r="G78" i="4"/>
  <c r="R101" i="4"/>
  <c r="S101" i="4" s="1"/>
  <c r="S32" i="4"/>
  <c r="G32" i="4"/>
  <c r="S57" i="4"/>
  <c r="S29" i="4"/>
  <c r="S55" i="4"/>
  <c r="Q25" i="4"/>
  <c r="S25" i="4" s="1"/>
  <c r="S42" i="4"/>
  <c r="S48" i="4"/>
  <c r="Q58" i="4"/>
  <c r="S58" i="4" s="1"/>
  <c r="R80" i="4"/>
  <c r="S80" i="4" s="1"/>
  <c r="Q111" i="4"/>
  <c r="S111" i="4" s="1"/>
  <c r="G6" i="4"/>
  <c r="J53" i="4"/>
  <c r="R9" i="4"/>
  <c r="S9" i="4" s="1"/>
  <c r="S18" i="4"/>
  <c r="Q20" i="4"/>
  <c r="S20" i="4" s="1"/>
  <c r="R38" i="4"/>
  <c r="S38" i="4" s="1"/>
  <c r="S120" i="4"/>
  <c r="S26" i="4"/>
  <c r="Q33" i="4"/>
  <c r="S33" i="4" s="1"/>
  <c r="S51" i="4"/>
  <c r="M131" i="4"/>
  <c r="G90" i="4"/>
  <c r="Q46" i="4"/>
  <c r="S46" i="4" s="1"/>
  <c r="S96" i="4"/>
  <c r="M53" i="4"/>
  <c r="S21" i="4"/>
  <c r="S59" i="4"/>
  <c r="S74" i="4"/>
  <c r="Q85" i="4"/>
  <c r="S85" i="4" s="1"/>
  <c r="G120" i="4"/>
  <c r="G65" i="4"/>
  <c r="P53" i="4"/>
  <c r="Q4" i="4"/>
  <c r="S4" i="4" s="1"/>
  <c r="G26" i="4"/>
  <c r="Q31" i="4"/>
  <c r="S31" i="4" s="1"/>
  <c r="G51" i="4"/>
  <c r="G55" i="4"/>
  <c r="Q117" i="4"/>
  <c r="S117" i="4" s="1"/>
  <c r="S65" i="4"/>
  <c r="G16" i="4"/>
  <c r="S5" i="4"/>
  <c r="G13" i="4"/>
  <c r="J131" i="4"/>
  <c r="S61" i="4"/>
  <c r="G72" i="4"/>
  <c r="S79" i="4"/>
  <c r="S121" i="4"/>
  <c r="S52" i="4"/>
  <c r="S91" i="4"/>
  <c r="S116" i="4"/>
  <c r="S68" i="4"/>
  <c r="S23" i="4"/>
  <c r="S76" i="4"/>
  <c r="S102" i="4"/>
  <c r="S114" i="4"/>
  <c r="S119" i="4"/>
  <c r="S22" i="4"/>
  <c r="S56" i="4"/>
  <c r="S10" i="4"/>
  <c r="S39" i="4"/>
  <c r="S64" i="4"/>
  <c r="S92" i="4"/>
  <c r="S50" i="4"/>
  <c r="P131" i="4"/>
  <c r="S12" i="4"/>
  <c r="S43" i="4"/>
  <c r="S123" i="4"/>
  <c r="G92" i="4"/>
  <c r="G37" i="4"/>
  <c r="G54" i="4"/>
  <c r="G64" i="4"/>
  <c r="G79" i="4"/>
  <c r="G84" i="4"/>
  <c r="G112" i="4"/>
  <c r="G50" i="4"/>
  <c r="G69" i="4"/>
  <c r="G100" i="4"/>
  <c r="G8" i="4"/>
  <c r="G28" i="4"/>
  <c r="Q13" i="4"/>
  <c r="S13" i="4" s="1"/>
  <c r="G19" i="4"/>
  <c r="G52" i="4"/>
  <c r="G59" i="4"/>
  <c r="G66" i="4"/>
  <c r="G74" i="4"/>
  <c r="G97" i="4"/>
  <c r="G107" i="4"/>
  <c r="G114" i="4"/>
  <c r="G121" i="4"/>
  <c r="G15" i="4"/>
  <c r="G105" i="4"/>
  <c r="G119" i="4"/>
  <c r="G10" i="4"/>
  <c r="G30" i="4"/>
  <c r="G39" i="4"/>
  <c r="G41" i="4"/>
  <c r="G43" i="4"/>
  <c r="G89" i="4"/>
  <c r="G102" i="4"/>
  <c r="G123" i="4"/>
  <c r="G5" i="4"/>
  <c r="G23" i="4"/>
  <c r="G34" i="4"/>
  <c r="G47" i="4"/>
  <c r="G68" i="4"/>
  <c r="G76" i="4"/>
  <c r="G99" i="4"/>
  <c r="G104" i="4"/>
  <c r="G45" i="4"/>
  <c r="G14" i="4"/>
  <c r="G49" i="4"/>
  <c r="G63" i="4"/>
  <c r="G91" i="4"/>
  <c r="G118" i="4"/>
  <c r="G125" i="4"/>
  <c r="G12" i="4"/>
  <c r="G56" i="4"/>
  <c r="G73" i="4"/>
  <c r="G96" i="4"/>
  <c r="R86" i="4"/>
  <c r="S86" i="4" s="1"/>
  <c r="G40" i="4"/>
  <c r="G42" i="4"/>
  <c r="J132" i="4" l="1"/>
  <c r="G53" i="4"/>
  <c r="M132" i="4"/>
  <c r="P132" i="4"/>
  <c r="S131" i="4"/>
  <c r="S53" i="4"/>
  <c r="G131" i="4"/>
  <c r="G132" i="4" s="1"/>
  <c r="S132" i="4" l="1"/>
  <c r="AB44" i="3"/>
  <c r="AB42" i="3"/>
  <c r="AB19" i="3"/>
  <c r="Y44" i="3" l="1"/>
  <c r="Y42" i="3"/>
  <c r="Y33" i="3"/>
  <c r="Y27" i="3"/>
  <c r="Y19" i="3"/>
  <c r="V81" i="3" l="1"/>
  <c r="V82" i="3"/>
  <c r="V83" i="3"/>
  <c r="V84" i="3"/>
  <c r="V85" i="3"/>
  <c r="V86" i="3"/>
  <c r="V87" i="3"/>
  <c r="V88" i="3"/>
  <c r="V89" i="3"/>
  <c r="V90" i="3"/>
  <c r="V91" i="3"/>
  <c r="V92" i="3"/>
  <c r="V93" i="3"/>
  <c r="V95" i="3"/>
  <c r="V96" i="3"/>
  <c r="V97" i="3"/>
  <c r="V98" i="3"/>
  <c r="V100" i="3"/>
  <c r="V101" i="3"/>
  <c r="V102" i="3"/>
  <c r="V103" i="3"/>
  <c r="V105" i="3"/>
  <c r="V106" i="3"/>
  <c r="V107" i="3"/>
  <c r="V108" i="3"/>
  <c r="V112" i="3"/>
  <c r="V113" i="3"/>
  <c r="V114" i="3"/>
  <c r="V115" i="3"/>
  <c r="V116" i="3"/>
  <c r="V118" i="3"/>
  <c r="V119" i="3"/>
  <c r="V120" i="3"/>
  <c r="V121" i="3"/>
  <c r="V122" i="3"/>
  <c r="V123" i="3"/>
  <c r="V124" i="3"/>
  <c r="V125" i="3"/>
  <c r="V126" i="3"/>
  <c r="V127" i="3"/>
  <c r="V128" i="3"/>
  <c r="V129" i="3"/>
  <c r="V130" i="3"/>
  <c r="V131" i="3"/>
  <c r="V64" i="3"/>
  <c r="V65" i="3"/>
  <c r="V66" i="3"/>
  <c r="V67" i="3"/>
  <c r="V68" i="3"/>
  <c r="V69" i="3"/>
  <c r="V70" i="3"/>
  <c r="V71" i="3"/>
  <c r="V72" i="3"/>
  <c r="V73" i="3"/>
  <c r="V74" i="3"/>
  <c r="V75" i="3"/>
  <c r="V76" i="3"/>
  <c r="V77" i="3"/>
  <c r="V78" i="3"/>
  <c r="V79" i="3"/>
  <c r="V80" i="3"/>
  <c r="AD57" i="3"/>
  <c r="AD59" i="3"/>
  <c r="AD60" i="3"/>
  <c r="AD61" i="3"/>
  <c r="AD62" i="3"/>
  <c r="AD64" i="3"/>
  <c r="AD65" i="3"/>
  <c r="AD66" i="3"/>
  <c r="AD67" i="3"/>
  <c r="AD68" i="3"/>
  <c r="AD70" i="3"/>
  <c r="AD72" i="3"/>
  <c r="AD73" i="3"/>
  <c r="AD74" i="3"/>
  <c r="AD75" i="3"/>
  <c r="AD76" i="3"/>
  <c r="AD77" i="3"/>
  <c r="AD78" i="3"/>
  <c r="AD79" i="3"/>
  <c r="AD80" i="3"/>
  <c r="AD81" i="3"/>
  <c r="AD82" i="3"/>
  <c r="AD83" i="3"/>
  <c r="AD84" i="3"/>
  <c r="AD85" i="3"/>
  <c r="AD86" i="3"/>
  <c r="AD87" i="3"/>
  <c r="AD88" i="3"/>
  <c r="AD89" i="3"/>
  <c r="AD90" i="3"/>
  <c r="AD91" i="3"/>
  <c r="AD92" i="3"/>
  <c r="AD93" i="3"/>
  <c r="AD95" i="3"/>
  <c r="AD96" i="3"/>
  <c r="AD97" i="3"/>
  <c r="AD98" i="3"/>
  <c r="AD100" i="3"/>
  <c r="AD101" i="3"/>
  <c r="AD103" i="3"/>
  <c r="AD105" i="3"/>
  <c r="AD106" i="3"/>
  <c r="AD107" i="3"/>
  <c r="AD108" i="3"/>
  <c r="AD113" i="3"/>
  <c r="AD114" i="3"/>
  <c r="AD115" i="3"/>
  <c r="AD118" i="3"/>
  <c r="AD120" i="3"/>
  <c r="AD121" i="3"/>
  <c r="AD122" i="3"/>
  <c r="AD123" i="3"/>
  <c r="AD124" i="3"/>
  <c r="AD125" i="3"/>
  <c r="AD126" i="3"/>
  <c r="AD127" i="3"/>
  <c r="AD128" i="3"/>
  <c r="AD129" i="3"/>
  <c r="AD130" i="3"/>
  <c r="AD131" i="3"/>
  <c r="AC59" i="3"/>
  <c r="AC62" i="3"/>
  <c r="AC64" i="3"/>
  <c r="AC65" i="3"/>
  <c r="AC66" i="3"/>
  <c r="AC67" i="3"/>
  <c r="AC68" i="3"/>
  <c r="AC69" i="3"/>
  <c r="AC70" i="3"/>
  <c r="AC71" i="3"/>
  <c r="AC75" i="3"/>
  <c r="AC76" i="3"/>
  <c r="AC77" i="3"/>
  <c r="AC78" i="3"/>
  <c r="AC79" i="3"/>
  <c r="AC80" i="3"/>
  <c r="AC81" i="3"/>
  <c r="S84" i="3"/>
  <c r="AC85" i="3"/>
  <c r="AC86" i="3"/>
  <c r="AC87" i="3"/>
  <c r="AC88" i="3"/>
  <c r="AC89" i="3"/>
  <c r="AC90" i="3"/>
  <c r="AC91" i="3"/>
  <c r="AC92" i="3"/>
  <c r="AC93" i="3"/>
  <c r="AC97" i="3"/>
  <c r="AC98" i="3"/>
  <c r="AC100" i="3"/>
  <c r="AC101" i="3"/>
  <c r="AC102" i="3"/>
  <c r="AC103" i="3"/>
  <c r="AC105" i="3"/>
  <c r="AC112" i="3"/>
  <c r="AC113" i="3"/>
  <c r="AC114" i="3"/>
  <c r="AC115" i="3"/>
  <c r="AC116" i="3"/>
  <c r="S119" i="3"/>
  <c r="AC121" i="3"/>
  <c r="AC122" i="3"/>
  <c r="AC123" i="3"/>
  <c r="AC124" i="3"/>
  <c r="AC125" i="3"/>
  <c r="AC126" i="3"/>
  <c r="AC127" i="3"/>
  <c r="AC128" i="3"/>
  <c r="AC129" i="3"/>
  <c r="AC131" i="3"/>
  <c r="V42" i="3"/>
  <c r="V43" i="3"/>
  <c r="V44" i="3"/>
  <c r="V45" i="3"/>
  <c r="V46" i="3"/>
  <c r="V47" i="3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6" i="3"/>
  <c r="AD37" i="3"/>
  <c r="AD39" i="3"/>
  <c r="AD40" i="3"/>
  <c r="AD42" i="3"/>
  <c r="AD43" i="3"/>
  <c r="AD44" i="3"/>
  <c r="AD45" i="3"/>
  <c r="AD46" i="3"/>
  <c r="AD47" i="3"/>
  <c r="AD48" i="3"/>
  <c r="AD49" i="3"/>
  <c r="AD51" i="3"/>
  <c r="AD52" i="3"/>
  <c r="AD53" i="3"/>
  <c r="AD54" i="3"/>
  <c r="AD55" i="3"/>
  <c r="AD6" i="3"/>
  <c r="AC7" i="3"/>
  <c r="AC8" i="3"/>
  <c r="AC9" i="3"/>
  <c r="AC10" i="3"/>
  <c r="AC12" i="3"/>
  <c r="AC16" i="3"/>
  <c r="AB17" i="3"/>
  <c r="AC19" i="3"/>
  <c r="AC20" i="3"/>
  <c r="AC30" i="3"/>
  <c r="AC31" i="3"/>
  <c r="S32" i="3"/>
  <c r="Y39" i="3"/>
  <c r="AC42" i="3"/>
  <c r="AC43" i="3"/>
  <c r="AB51" i="3"/>
  <c r="Y52" i="3"/>
  <c r="AC55" i="3"/>
  <c r="AC6" i="3"/>
  <c r="AD133" i="3"/>
  <c r="AC133" i="3"/>
  <c r="Z133" i="3"/>
  <c r="AD132" i="3"/>
  <c r="AC132" i="3"/>
  <c r="Z132" i="3"/>
  <c r="Y129" i="3"/>
  <c r="Z128" i="3"/>
  <c r="AB128" i="3" s="1"/>
  <c r="Z127" i="3"/>
  <c r="Y123" i="3"/>
  <c r="Y122" i="3"/>
  <c r="Y121" i="3"/>
  <c r="AD119" i="3"/>
  <c r="Z118" i="3"/>
  <c r="AB118" i="3" s="1"/>
  <c r="Y118" i="3"/>
  <c r="Y116" i="3"/>
  <c r="AD116" i="3"/>
  <c r="Y114" i="3"/>
  <c r="Y112" i="3"/>
  <c r="Z112" i="3"/>
  <c r="Z107" i="3"/>
  <c r="AB107" i="3" s="1"/>
  <c r="Y107" i="3"/>
  <c r="Z106" i="3"/>
  <c r="AB106" i="3" s="1"/>
  <c r="Y106" i="3"/>
  <c r="Y105" i="3"/>
  <c r="AD102" i="3"/>
  <c r="Z98" i="3"/>
  <c r="AB98" i="3" s="1"/>
  <c r="Y98" i="3"/>
  <c r="Z97" i="3"/>
  <c r="AB97" i="3" s="1"/>
  <c r="Z95" i="3"/>
  <c r="AB95" i="3" s="1"/>
  <c r="Z93" i="3"/>
  <c r="AB93" i="3" s="1"/>
  <c r="Y91" i="3"/>
  <c r="Z90" i="3"/>
  <c r="AB90" i="3" s="1"/>
  <c r="Y90" i="3"/>
  <c r="Y85" i="3"/>
  <c r="Z82" i="3"/>
  <c r="Y82" i="3"/>
  <c r="Y81" i="3"/>
  <c r="Z75" i="3"/>
  <c r="AB75" i="3" s="1"/>
  <c r="Y73" i="3"/>
  <c r="Y72" i="3"/>
  <c r="Z72" i="3"/>
  <c r="AB72" i="3" s="1"/>
  <c r="Y71" i="3"/>
  <c r="Z71" i="3"/>
  <c r="AB71" i="3" s="1"/>
  <c r="AD71" i="3"/>
  <c r="Z69" i="3"/>
  <c r="AB69" i="3" s="1"/>
  <c r="AD69" i="3"/>
  <c r="Z68" i="3"/>
  <c r="AB68" i="3" s="1"/>
  <c r="Y66" i="3"/>
  <c r="Y65" i="3"/>
  <c r="V62" i="3"/>
  <c r="V61" i="3"/>
  <c r="Y61" i="3"/>
  <c r="V60" i="3"/>
  <c r="Y59" i="3"/>
  <c r="Z59" i="3"/>
  <c r="V59" i="3"/>
  <c r="Y58" i="3"/>
  <c r="V58" i="3"/>
  <c r="AC58" i="3"/>
  <c r="Z57" i="3"/>
  <c r="AB57" i="3" s="1"/>
  <c r="V57" i="3"/>
  <c r="V56" i="3"/>
  <c r="AD56" i="3"/>
  <c r="AB55" i="3"/>
  <c r="Y55" i="3"/>
  <c r="V55" i="3"/>
  <c r="AB54" i="3"/>
  <c r="V54" i="3"/>
  <c r="Y54" i="3"/>
  <c r="AB53" i="3"/>
  <c r="V53" i="3"/>
  <c r="Y53" i="3"/>
  <c r="V52" i="3"/>
  <c r="V51" i="3"/>
  <c r="Y49" i="3"/>
  <c r="V49" i="3"/>
  <c r="Y48" i="3"/>
  <c r="V48" i="3"/>
  <c r="Y47" i="3"/>
  <c r="AB47" i="3"/>
  <c r="Y46" i="3"/>
  <c r="AB46" i="3"/>
  <c r="AB45" i="3"/>
  <c r="Y45" i="3"/>
  <c r="Y43" i="3"/>
  <c r="Y41" i="3"/>
  <c r="V41" i="3"/>
  <c r="AB41" i="3"/>
  <c r="V40" i="3"/>
  <c r="V39" i="3"/>
  <c r="Y38" i="3"/>
  <c r="V38" i="3"/>
  <c r="AD38" i="3"/>
  <c r="Y37" i="3"/>
  <c r="V37" i="3"/>
  <c r="Y36" i="3"/>
  <c r="V36" i="3"/>
  <c r="Y35" i="3"/>
  <c r="V35" i="3"/>
  <c r="V34" i="3"/>
  <c r="V33" i="3"/>
  <c r="V32" i="3"/>
  <c r="V31" i="3"/>
  <c r="V30" i="3"/>
  <c r="V29" i="3"/>
  <c r="V28" i="3"/>
  <c r="V27" i="3"/>
  <c r="AB26" i="3"/>
  <c r="Y26" i="3"/>
  <c r="V26" i="3"/>
  <c r="AB25" i="3"/>
  <c r="Y25" i="3"/>
  <c r="V25" i="3"/>
  <c r="AB24" i="3"/>
  <c r="Y24" i="3"/>
  <c r="V24" i="3"/>
  <c r="AB23" i="3"/>
  <c r="V23" i="3"/>
  <c r="AB22" i="3"/>
  <c r="Y22" i="3"/>
  <c r="V22" i="3"/>
  <c r="Y21" i="3"/>
  <c r="V21" i="3"/>
  <c r="Y20" i="3"/>
  <c r="V20" i="3"/>
  <c r="V19" i="3"/>
  <c r="AB18" i="3"/>
  <c r="V18" i="3"/>
  <c r="Y18" i="3"/>
  <c r="V17" i="3"/>
  <c r="V16" i="3"/>
  <c r="Y16" i="3"/>
  <c r="AB15" i="3"/>
  <c r="Y15" i="3"/>
  <c r="V15" i="3"/>
  <c r="AB14" i="3"/>
  <c r="V14" i="3"/>
  <c r="Y14" i="3"/>
  <c r="AB13" i="3"/>
  <c r="V13" i="3"/>
  <c r="Y13" i="3"/>
  <c r="AB12" i="3"/>
  <c r="V12" i="3"/>
  <c r="Y12" i="3"/>
  <c r="AC11" i="3"/>
  <c r="AB11" i="3"/>
  <c r="V11" i="3"/>
  <c r="Y11" i="3"/>
  <c r="AB10" i="3"/>
  <c r="V10" i="3"/>
  <c r="Y10" i="3"/>
  <c r="AB9" i="3"/>
  <c r="V9" i="3"/>
  <c r="Y9" i="3"/>
  <c r="AB8" i="3"/>
  <c r="V8" i="3"/>
  <c r="Y8" i="3"/>
  <c r="AB7" i="3"/>
  <c r="V7" i="3"/>
  <c r="Y7" i="3"/>
  <c r="AB6" i="3"/>
  <c r="V6" i="3"/>
  <c r="Y6" i="3"/>
  <c r="S24" i="3" l="1"/>
  <c r="S48" i="3"/>
  <c r="S14" i="3"/>
  <c r="S46" i="3"/>
  <c r="S25" i="3"/>
  <c r="S37" i="3"/>
  <c r="S23" i="3"/>
  <c r="S59" i="3"/>
  <c r="S49" i="3"/>
  <c r="S47" i="3"/>
  <c r="S15" i="3"/>
  <c r="S36" i="3"/>
  <c r="S13" i="3"/>
  <c r="AE62" i="3"/>
  <c r="S38" i="3"/>
  <c r="S22" i="3"/>
  <c r="AC14" i="3"/>
  <c r="AE14" i="3" s="1"/>
  <c r="S26" i="3"/>
  <c r="AC13" i="3"/>
  <c r="AE13" i="3" s="1"/>
  <c r="S73" i="3"/>
  <c r="S120" i="3"/>
  <c r="S72" i="3"/>
  <c r="S44" i="3"/>
  <c r="S12" i="3"/>
  <c r="S62" i="3"/>
  <c r="S108" i="3"/>
  <c r="S74" i="3"/>
  <c r="S34" i="3"/>
  <c r="S27" i="3"/>
  <c r="S96" i="3"/>
  <c r="S58" i="3"/>
  <c r="S61" i="3"/>
  <c r="S35" i="3"/>
  <c r="S18" i="3"/>
  <c r="S107" i="3"/>
  <c r="S95" i="3"/>
  <c r="S83" i="3"/>
  <c r="S130" i="3"/>
  <c r="S118" i="3"/>
  <c r="S106" i="3"/>
  <c r="S82" i="3"/>
  <c r="AD58" i="3"/>
  <c r="AE58" i="3" s="1"/>
  <c r="S57" i="3"/>
  <c r="S45" i="3"/>
  <c r="S33" i="3"/>
  <c r="S21" i="3"/>
  <c r="S9" i="3"/>
  <c r="AE67" i="3"/>
  <c r="S10" i="3"/>
  <c r="S53" i="3"/>
  <c r="S40" i="3"/>
  <c r="S28" i="3"/>
  <c r="AC57" i="3"/>
  <c r="AE57" i="3" s="1"/>
  <c r="AE125" i="3"/>
  <c r="AE113" i="3"/>
  <c r="AE101" i="3"/>
  <c r="AE89" i="3"/>
  <c r="AE78" i="3"/>
  <c r="AE66" i="3"/>
  <c r="AC40" i="3"/>
  <c r="AE40" i="3" s="1"/>
  <c r="AE124" i="3"/>
  <c r="AE88" i="3"/>
  <c r="AE55" i="3"/>
  <c r="AE42" i="3"/>
  <c r="AE30" i="3"/>
  <c r="S6" i="3"/>
  <c r="S7" i="3"/>
  <c r="S80" i="3"/>
  <c r="AC15" i="3"/>
  <c r="AE15" i="3" s="1"/>
  <c r="S54" i="3"/>
  <c r="AC18" i="3"/>
  <c r="AE18" i="3" s="1"/>
  <c r="AE43" i="3"/>
  <c r="AE31" i="3"/>
  <c r="AE19" i="3"/>
  <c r="AC53" i="3"/>
  <c r="AE53" i="3" s="1"/>
  <c r="AE126" i="3"/>
  <c r="AE114" i="3"/>
  <c r="AE102" i="3"/>
  <c r="AE90" i="3"/>
  <c r="AE79" i="3"/>
  <c r="AE68" i="3"/>
  <c r="S92" i="3"/>
  <c r="S41" i="3"/>
  <c r="S29" i="3"/>
  <c r="S55" i="3"/>
  <c r="AC29" i="3"/>
  <c r="AE29" i="3" s="1"/>
  <c r="AE100" i="3"/>
  <c r="S71" i="3"/>
  <c r="S42" i="3"/>
  <c r="AE123" i="3"/>
  <c r="AE87" i="3"/>
  <c r="AE77" i="3"/>
  <c r="AE65" i="3"/>
  <c r="S70" i="3"/>
  <c r="S30" i="3"/>
  <c r="AE131" i="3"/>
  <c r="AE122" i="3"/>
  <c r="AE98" i="3"/>
  <c r="AE86" i="3"/>
  <c r="AE76" i="3"/>
  <c r="AE64" i="3"/>
  <c r="S19" i="3"/>
  <c r="AE121" i="3"/>
  <c r="AE97" i="3"/>
  <c r="AE85" i="3"/>
  <c r="AE75" i="3"/>
  <c r="AC119" i="3"/>
  <c r="AE119" i="3" s="1"/>
  <c r="AD7" i="3"/>
  <c r="AE7" i="3" s="1"/>
  <c r="S11" i="3"/>
  <c r="AC107" i="3"/>
  <c r="AE107" i="3" s="1"/>
  <c r="AE129" i="3"/>
  <c r="AE105" i="3"/>
  <c r="AE93" i="3"/>
  <c r="AE81" i="3"/>
  <c r="AE71" i="3"/>
  <c r="S128" i="3"/>
  <c r="AC95" i="3"/>
  <c r="AE95" i="3" s="1"/>
  <c r="AE128" i="3"/>
  <c r="AE116" i="3"/>
  <c r="AE92" i="3"/>
  <c r="AE80" i="3"/>
  <c r="AE70" i="3"/>
  <c r="S116" i="3"/>
  <c r="AC83" i="3"/>
  <c r="AE83" i="3" s="1"/>
  <c r="AE20" i="3"/>
  <c r="S8" i="3"/>
  <c r="AE127" i="3"/>
  <c r="AE115" i="3"/>
  <c r="AE103" i="3"/>
  <c r="AE91" i="3"/>
  <c r="AE69" i="3"/>
  <c r="AC73" i="3"/>
  <c r="AE73" i="3" s="1"/>
  <c r="S43" i="3"/>
  <c r="S31" i="3"/>
  <c r="S20" i="3"/>
  <c r="AC54" i="3"/>
  <c r="AE54" i="3" s="1"/>
  <c r="AC41" i="3"/>
  <c r="S129" i="3"/>
  <c r="S105" i="3"/>
  <c r="S93" i="3"/>
  <c r="S81" i="3"/>
  <c r="AC120" i="3"/>
  <c r="AE120" i="3" s="1"/>
  <c r="AC108" i="3"/>
  <c r="AE108" i="3" s="1"/>
  <c r="AC96" i="3"/>
  <c r="AE96" i="3" s="1"/>
  <c r="AC84" i="3"/>
  <c r="AE84" i="3" s="1"/>
  <c r="AC74" i="3"/>
  <c r="AE74" i="3" s="1"/>
  <c r="AC52" i="3"/>
  <c r="AE52" i="3" s="1"/>
  <c r="AC39" i="3"/>
  <c r="AE39" i="3" s="1"/>
  <c r="AC28" i="3"/>
  <c r="AE28" i="3" s="1"/>
  <c r="S127" i="3"/>
  <c r="S115" i="3"/>
  <c r="S103" i="3"/>
  <c r="S91" i="3"/>
  <c r="S69" i="3"/>
  <c r="AC130" i="3"/>
  <c r="AE130" i="3" s="1"/>
  <c r="AC118" i="3"/>
  <c r="AE118" i="3" s="1"/>
  <c r="AC106" i="3"/>
  <c r="AE106" i="3" s="1"/>
  <c r="AC82" i="3"/>
  <c r="AE82" i="3" s="1"/>
  <c r="AC72" i="3"/>
  <c r="AE72" i="3" s="1"/>
  <c r="S17" i="3"/>
  <c r="AC51" i="3"/>
  <c r="AE51" i="3" s="1"/>
  <c r="AC38" i="3"/>
  <c r="AE38" i="3" s="1"/>
  <c r="AC27" i="3"/>
  <c r="AE27" i="3" s="1"/>
  <c r="S126" i="3"/>
  <c r="S114" i="3"/>
  <c r="S102" i="3"/>
  <c r="S90" i="3"/>
  <c r="S79" i="3"/>
  <c r="S68" i="3"/>
  <c r="S52" i="3"/>
  <c r="S39" i="3"/>
  <c r="S16" i="3"/>
  <c r="AC49" i="3"/>
  <c r="AE49" i="3" s="1"/>
  <c r="AC37" i="3"/>
  <c r="AE37" i="3" s="1"/>
  <c r="AC26" i="3"/>
  <c r="AE26" i="3" s="1"/>
  <c r="S125" i="3"/>
  <c r="S113" i="3"/>
  <c r="S101" i="3"/>
  <c r="S89" i="3"/>
  <c r="S67" i="3"/>
  <c r="S51" i="3"/>
  <c r="AC48" i="3"/>
  <c r="AE48" i="3" s="1"/>
  <c r="AC36" i="3"/>
  <c r="AE36" i="3" s="1"/>
  <c r="AC25" i="3"/>
  <c r="AE25" i="3" s="1"/>
  <c r="S124" i="3"/>
  <c r="S112" i="3"/>
  <c r="S100" i="3"/>
  <c r="S88" i="3"/>
  <c r="S78" i="3"/>
  <c r="S66" i="3"/>
  <c r="AC47" i="3"/>
  <c r="AE47" i="3" s="1"/>
  <c r="AC35" i="3"/>
  <c r="AC24" i="3"/>
  <c r="AE24" i="3" s="1"/>
  <c r="S123" i="3"/>
  <c r="S87" i="3"/>
  <c r="S77" i="3"/>
  <c r="S65" i="3"/>
  <c r="AC46" i="3"/>
  <c r="AE46" i="3" s="1"/>
  <c r="AC34" i="3"/>
  <c r="AE34" i="3" s="1"/>
  <c r="AC23" i="3"/>
  <c r="AE23" i="3" s="1"/>
  <c r="S131" i="3"/>
  <c r="S122" i="3"/>
  <c r="S98" i="3"/>
  <c r="S86" i="3"/>
  <c r="S76" i="3"/>
  <c r="S64" i="3"/>
  <c r="AC45" i="3"/>
  <c r="AE45" i="3" s="1"/>
  <c r="AC33" i="3"/>
  <c r="AE33" i="3" s="1"/>
  <c r="AC22" i="3"/>
  <c r="AE22" i="3" s="1"/>
  <c r="S121" i="3"/>
  <c r="S97" i="3"/>
  <c r="S85" i="3"/>
  <c r="S75" i="3"/>
  <c r="AC44" i="3"/>
  <c r="AE44" i="3" s="1"/>
  <c r="AC32" i="3"/>
  <c r="AE32" i="3" s="1"/>
  <c r="AC21" i="3"/>
  <c r="AE21" i="3" s="1"/>
  <c r="AE59" i="3"/>
  <c r="AD112" i="3"/>
  <c r="AE112" i="3" s="1"/>
  <c r="Y113" i="3"/>
  <c r="Y127" i="3"/>
  <c r="Z101" i="3"/>
  <c r="AB101" i="3" s="1"/>
  <c r="Y69" i="3"/>
  <c r="Y128" i="3"/>
  <c r="Z65" i="3"/>
  <c r="AB65" i="3" s="1"/>
  <c r="Y95" i="3"/>
  <c r="AE12" i="3"/>
  <c r="AE9" i="3"/>
  <c r="AE16" i="3"/>
  <c r="AC17" i="3"/>
  <c r="AE17" i="3" s="1"/>
  <c r="AB52" i="3"/>
  <c r="Y40" i="3"/>
  <c r="Y51" i="3"/>
  <c r="AB16" i="3"/>
  <c r="Y17" i="3"/>
  <c r="Y23" i="3"/>
  <c r="AE11" i="3"/>
  <c r="AE6" i="3"/>
  <c r="AE8" i="3"/>
  <c r="AE10" i="3"/>
  <c r="AB28" i="3"/>
  <c r="Y28" i="3"/>
  <c r="Z96" i="3"/>
  <c r="AB96" i="3" s="1"/>
  <c r="Y96" i="3"/>
  <c r="AB30" i="3"/>
  <c r="Y30" i="3"/>
  <c r="AB33" i="3"/>
  <c r="Y74" i="3"/>
  <c r="Z74" i="3"/>
  <c r="AB74" i="3" s="1"/>
  <c r="Z76" i="3"/>
  <c r="AB76" i="3" s="1"/>
  <c r="Y76" i="3"/>
  <c r="Y120" i="3"/>
  <c r="Z86" i="3"/>
  <c r="AB86" i="3" s="1"/>
  <c r="Y86" i="3"/>
  <c r="AB21" i="3"/>
  <c r="AB29" i="3"/>
  <c r="Y29" i="3"/>
  <c r="AD35" i="3"/>
  <c r="Y97" i="3"/>
  <c r="Z131" i="3"/>
  <c r="Y131" i="3"/>
  <c r="AB20" i="3"/>
  <c r="AD41" i="3"/>
  <c r="Z70" i="3"/>
  <c r="AB70" i="3" s="1"/>
  <c r="Y70" i="3"/>
  <c r="Y80" i="3"/>
  <c r="AB31" i="3"/>
  <c r="Y31" i="3"/>
  <c r="AC56" i="3"/>
  <c r="AE56" i="3" s="1"/>
  <c r="S56" i="3"/>
  <c r="Z91" i="3"/>
  <c r="AB91" i="3" s="1"/>
  <c r="Z88" i="3"/>
  <c r="AB88" i="3" s="1"/>
  <c r="Y88" i="3"/>
  <c r="Y100" i="3"/>
  <c r="Z100" i="3"/>
  <c r="AB100" i="3" s="1"/>
  <c r="Z102" i="3"/>
  <c r="AB102" i="3" s="1"/>
  <c r="Y102" i="3"/>
  <c r="Y108" i="3"/>
  <c r="Z108" i="3"/>
  <c r="AB108" i="3" s="1"/>
  <c r="Z130" i="3"/>
  <c r="AB130" i="3" s="1"/>
  <c r="Y130" i="3"/>
  <c r="V132" i="3"/>
  <c r="Z87" i="3"/>
  <c r="AB87" i="3" s="1"/>
  <c r="Y87" i="3"/>
  <c r="AB32" i="3"/>
  <c r="Y32" i="3"/>
  <c r="AB43" i="3"/>
  <c r="Z73" i="3"/>
  <c r="AB73" i="3" s="1"/>
  <c r="Y92" i="3"/>
  <c r="Z92" i="3"/>
  <c r="AB92" i="3" s="1"/>
  <c r="AC61" i="3"/>
  <c r="AE61" i="3" s="1"/>
  <c r="AC60" i="3"/>
  <c r="AE60" i="3" s="1"/>
  <c r="Y34" i="3"/>
  <c r="Y57" i="3"/>
  <c r="Y68" i="3"/>
  <c r="AB34" i="3"/>
  <c r="AB35" i="3"/>
  <c r="AB36" i="3"/>
  <c r="AB37" i="3"/>
  <c r="AB38" i="3"/>
  <c r="AB39" i="3"/>
  <c r="AB40" i="3"/>
  <c r="Y67" i="3"/>
  <c r="Y115" i="3"/>
  <c r="Y119" i="3"/>
  <c r="S60" i="3"/>
  <c r="Y75" i="3"/>
  <c r="Y93" i="3"/>
  <c r="Y101" i="3"/>
  <c r="AE35" i="3" l="1"/>
  <c r="AE41" i="3"/>
  <c r="V133" i="3"/>
  <c r="Z89" i="3"/>
  <c r="AB89" i="3" s="1"/>
  <c r="Y89" i="3"/>
  <c r="S132" i="3"/>
  <c r="Z64" i="3"/>
  <c r="AB64" i="3" s="1"/>
  <c r="Y64" i="3"/>
  <c r="Y124" i="3"/>
  <c r="Z77" i="3"/>
  <c r="Y77" i="3"/>
  <c r="Z84" i="3"/>
  <c r="Y84" i="3"/>
  <c r="Z103" i="3"/>
  <c r="AB103" i="3" s="1"/>
  <c r="Y103" i="3"/>
  <c r="Y126" i="3"/>
  <c r="Z62" i="3"/>
  <c r="Y62" i="3"/>
  <c r="Z56" i="3"/>
  <c r="AB56" i="3" s="1"/>
  <c r="Y56" i="3"/>
  <c r="Z60" i="3"/>
  <c r="Y60" i="3"/>
  <c r="Z83" i="3"/>
  <c r="Y83" i="3"/>
  <c r="AE132" i="3"/>
  <c r="Y78" i="3"/>
  <c r="AB132" i="3" l="1"/>
  <c r="AB133" i="3" s="1"/>
  <c r="S133" i="3"/>
  <c r="Y132" i="3"/>
  <c r="Y133" i="3" s="1"/>
  <c r="AE133" i="3"/>
</calcChain>
</file>

<file path=xl/sharedStrings.xml><?xml version="1.0" encoding="utf-8"?>
<sst xmlns="http://schemas.openxmlformats.org/spreadsheetml/2006/main" count="4004" uniqueCount="772">
  <si>
    <t>거래처</t>
    <phoneticPr fontId="3" type="noConversion"/>
  </si>
  <si>
    <t>구분</t>
    <phoneticPr fontId="3" type="noConversion"/>
  </si>
  <si>
    <t>제품명</t>
    <phoneticPr fontId="3" type="noConversion"/>
  </si>
  <si>
    <t>이월</t>
    <phoneticPr fontId="3" type="noConversion"/>
  </si>
  <si>
    <t>입고</t>
    <phoneticPr fontId="3" type="noConversion"/>
  </si>
  <si>
    <t>실사용</t>
    <phoneticPr fontId="3" type="noConversion"/>
  </si>
  <si>
    <t>과부족</t>
    <phoneticPr fontId="3" type="noConversion"/>
  </si>
  <si>
    <t>실재 재고</t>
    <phoneticPr fontId="3" type="noConversion"/>
  </si>
  <si>
    <t>사유</t>
    <phoneticPr fontId="3" type="noConversion"/>
  </si>
  <si>
    <t>단가</t>
    <phoneticPr fontId="3" type="noConversion"/>
  </si>
  <si>
    <t>수량</t>
    <phoneticPr fontId="3" type="noConversion"/>
  </si>
  <si>
    <t>금액</t>
    <phoneticPr fontId="3" type="noConversion"/>
  </si>
  <si>
    <t>입고금액</t>
    <phoneticPr fontId="3" type="noConversion"/>
  </si>
  <si>
    <t>사용금액</t>
    <phoneticPr fontId="3" type="noConversion"/>
  </si>
  <si>
    <t>재고금액</t>
    <phoneticPr fontId="3" type="noConversion"/>
  </si>
  <si>
    <t>필러</t>
    <phoneticPr fontId="3" type="noConversion"/>
  </si>
  <si>
    <t>채움프리미엄 1</t>
  </si>
  <si>
    <t>체움프리미엄 2</t>
  </si>
  <si>
    <t>채움프리미엄 3</t>
  </si>
  <si>
    <t>뉴라미스라이트</t>
  </si>
  <si>
    <t>뉴라미스리도카인</t>
  </si>
  <si>
    <t>뉴라미스볼륨</t>
  </si>
  <si>
    <t>쥬비덤 볼벨라</t>
    <phoneticPr fontId="3" type="noConversion"/>
  </si>
  <si>
    <t>쥬비덤 볼리프트</t>
    <phoneticPr fontId="3" type="noConversion"/>
  </si>
  <si>
    <t>쥬비덤 볼루마</t>
    <phoneticPr fontId="3" type="noConversion"/>
  </si>
  <si>
    <t>레스틸렌비탈</t>
  </si>
  <si>
    <t>레스틸렌리파인</t>
  </si>
  <si>
    <t>레스틸렌디파인</t>
  </si>
  <si>
    <t>엘란쎄M</t>
  </si>
  <si>
    <r>
      <t>스컬트라</t>
    </r>
    <r>
      <rPr>
        <sz val="10"/>
        <color indexed="8"/>
        <rFont val="Arial"/>
        <family val="2"/>
      </rPr>
      <t/>
    </r>
    <phoneticPr fontId="3" type="noConversion"/>
  </si>
  <si>
    <t>쥬베룩볼륨</t>
    <phoneticPr fontId="3" type="noConversion"/>
  </si>
  <si>
    <t>벨로테로소프트</t>
  </si>
  <si>
    <t>보톡스</t>
    <phoneticPr fontId="3" type="noConversion"/>
  </si>
  <si>
    <t>리즈톡스</t>
    <phoneticPr fontId="3" type="noConversion"/>
  </si>
  <si>
    <t>코어톡스</t>
    <phoneticPr fontId="3" type="noConversion"/>
  </si>
  <si>
    <t>제오민</t>
  </si>
  <si>
    <t>스킨부스터</t>
    <phoneticPr fontId="3" type="noConversion"/>
  </si>
  <si>
    <t>리쥬란아이</t>
  </si>
  <si>
    <t>리쥬란</t>
  </si>
  <si>
    <t>리쥬란HB</t>
  </si>
  <si>
    <t>샤넬</t>
  </si>
  <si>
    <t>쥬베룩</t>
    <phoneticPr fontId="3" type="noConversion"/>
  </si>
  <si>
    <t>하이주</t>
  </si>
  <si>
    <t>실리프팅</t>
    <phoneticPr fontId="3" type="noConversion"/>
  </si>
  <si>
    <t>하이코(4cm)</t>
  </si>
  <si>
    <t>메이드코(6cm)</t>
  </si>
  <si>
    <t>오메가</t>
    <phoneticPr fontId="3" type="noConversion"/>
  </si>
  <si>
    <t>울트라V</t>
    <phoneticPr fontId="3" type="noConversion"/>
  </si>
  <si>
    <t>민트쁘띠</t>
  </si>
  <si>
    <t>실루엣8콘</t>
  </si>
  <si>
    <t>레이저</t>
    <phoneticPr fontId="3" type="noConversion"/>
  </si>
  <si>
    <t>울쎄라-DS 10-1.5N</t>
    <phoneticPr fontId="3" type="noConversion"/>
  </si>
  <si>
    <t>울쎄라-DS 7-3.0</t>
    <phoneticPr fontId="3" type="noConversion"/>
  </si>
  <si>
    <t>울쎄라-DS 4-4.5</t>
    <phoneticPr fontId="3" type="noConversion"/>
  </si>
  <si>
    <t>울핏6.0</t>
  </si>
  <si>
    <t>울핏9.0</t>
    <phoneticPr fontId="3" type="noConversion"/>
  </si>
  <si>
    <t>써마지 FLX 600샷</t>
  </si>
  <si>
    <t>써마지 FLX 600샷</t>
    <phoneticPr fontId="3" type="noConversion"/>
  </si>
  <si>
    <t>멀티블루</t>
    <phoneticPr fontId="3" type="noConversion"/>
  </si>
  <si>
    <t>아르기닌</t>
    <phoneticPr fontId="3" type="noConversion"/>
  </si>
  <si>
    <t>BSC-30</t>
  </si>
  <si>
    <t>BSC-60</t>
  </si>
  <si>
    <t>BSC-120</t>
  </si>
  <si>
    <t>소계</t>
    <phoneticPr fontId="3" type="noConversion"/>
  </si>
  <si>
    <t>NDA플러스</t>
  </si>
  <si>
    <t>큐티셀</t>
  </si>
  <si>
    <t>N-25</t>
    <phoneticPr fontId="3" type="noConversion"/>
  </si>
  <si>
    <t>I-25</t>
    <phoneticPr fontId="3" type="noConversion"/>
  </si>
  <si>
    <t>CP-25</t>
    <phoneticPr fontId="3" type="noConversion"/>
  </si>
  <si>
    <t>DDR</t>
    <phoneticPr fontId="3" type="noConversion"/>
  </si>
  <si>
    <t>DIA</t>
    <phoneticPr fontId="3" type="noConversion"/>
  </si>
  <si>
    <t>포텐자 젤(s.v)</t>
    <phoneticPr fontId="3" type="noConversion"/>
  </si>
  <si>
    <t>듀엣써마지 팁</t>
  </si>
  <si>
    <t>듀엣써마지 패드</t>
  </si>
  <si>
    <t>슈링크U L-4.5(2만)</t>
  </si>
  <si>
    <t>슈링크U C-3.0(2만)</t>
  </si>
  <si>
    <t>슈링크U I-.2.0(2만)</t>
  </si>
  <si>
    <t>슈링크B L-.4.5</t>
  </si>
  <si>
    <t>슈링크B D-1.5</t>
  </si>
  <si>
    <t>슈링크B L-4.5(2만)</t>
  </si>
  <si>
    <t>슈링크B C-3.0(2만)</t>
  </si>
  <si>
    <t>슈링크B D-1.5(2만)</t>
  </si>
  <si>
    <t>GT38앰플</t>
  </si>
  <si>
    <t>더블로M7</t>
  </si>
  <si>
    <t>더블러D4</t>
  </si>
  <si>
    <t>라라필 폼클렌져</t>
    <phoneticPr fontId="3" type="noConversion"/>
  </si>
  <si>
    <t>라라필 1제</t>
    <phoneticPr fontId="3" type="noConversion"/>
  </si>
  <si>
    <t>라라필 2제</t>
    <phoneticPr fontId="3" type="noConversion"/>
  </si>
  <si>
    <t>라라필 마스크팩</t>
    <phoneticPr fontId="3" type="noConversion"/>
  </si>
  <si>
    <t>라라젯 x로션 1</t>
  </si>
  <si>
    <t>라라젯 s1</t>
    <phoneticPr fontId="3" type="noConversion"/>
  </si>
  <si>
    <t>라라젯 s2</t>
    <phoneticPr fontId="3" type="noConversion"/>
  </si>
  <si>
    <t>라라젯 s3</t>
    <phoneticPr fontId="3" type="noConversion"/>
  </si>
  <si>
    <t>라라젯 팁</t>
    <phoneticPr fontId="3" type="noConversion"/>
  </si>
  <si>
    <t>아쿠아필S1</t>
    <phoneticPr fontId="3" type="noConversion"/>
  </si>
  <si>
    <t>아쿠아필S2</t>
  </si>
  <si>
    <t>아쿠아필S3</t>
  </si>
  <si>
    <t>디아지팁(인트라셀)</t>
  </si>
  <si>
    <t>PDT</t>
  </si>
  <si>
    <t>골드PTT</t>
  </si>
  <si>
    <t>산소필1-젤</t>
  </si>
  <si>
    <t>산소필2-젤</t>
  </si>
  <si>
    <t>비타민C파우더</t>
    <phoneticPr fontId="3" type="noConversion"/>
  </si>
  <si>
    <t>씨위드 크림팩</t>
  </si>
  <si>
    <t>아세로라크림팩</t>
  </si>
  <si>
    <t>야쥴렌크림팩</t>
  </si>
  <si>
    <t>캄퍼크림팩</t>
  </si>
  <si>
    <t>데콘겔</t>
  </si>
  <si>
    <t>블랙필</t>
  </si>
  <si>
    <t>그린티중화제</t>
  </si>
  <si>
    <t>GA 40%</t>
  </si>
  <si>
    <t>벨벳M</t>
  </si>
  <si>
    <t>K크림(멍크림)</t>
  </si>
  <si>
    <t>밀크클렌져</t>
  </si>
  <si>
    <t>폼클렌저</t>
  </si>
  <si>
    <t>클리어로션</t>
  </si>
  <si>
    <t>이온토비타민</t>
  </si>
  <si>
    <t>여우필아클레스필</t>
  </si>
  <si>
    <t>여우필멜라리스필</t>
  </si>
  <si>
    <t>여우필옥시젠부스터</t>
  </si>
  <si>
    <t>버블씨스노우30</t>
  </si>
  <si>
    <t>아쿠아모델링</t>
  </si>
  <si>
    <t>비타민모델링</t>
  </si>
  <si>
    <t>센텔라시카 마스크</t>
  </si>
  <si>
    <t>하이드라수딩 마스크</t>
  </si>
  <si>
    <t>뉴트리티브 바이탈 마사지크림</t>
  </si>
  <si>
    <t>하이드라더마아쥴렌크림</t>
  </si>
  <si>
    <t>디오투 액티베이터</t>
    <phoneticPr fontId="3" type="noConversion"/>
  </si>
  <si>
    <t>스킨 발란싱 토너</t>
    <phoneticPr fontId="3" type="noConversion"/>
  </si>
  <si>
    <t>레드네스 수딩 알로에 베라젤</t>
    <phoneticPr fontId="3" type="noConversion"/>
  </si>
  <si>
    <t>에이셀100 플루이드</t>
    <phoneticPr fontId="3" type="noConversion"/>
  </si>
  <si>
    <t>쿠퍼러스 플루이드</t>
    <phoneticPr fontId="3" type="noConversion"/>
  </si>
  <si>
    <t>캐비어 플루이드</t>
    <phoneticPr fontId="3" type="noConversion"/>
  </si>
  <si>
    <t>퍼멘티드 플루이드</t>
    <phoneticPr fontId="3" type="noConversion"/>
  </si>
  <si>
    <t>쿰스필</t>
    <phoneticPr fontId="3" type="noConversion"/>
  </si>
  <si>
    <t>TP썬크림</t>
    <phoneticPr fontId="3" type="noConversion"/>
  </si>
  <si>
    <t>크리오제닉 액티베이터</t>
  </si>
  <si>
    <t>쏠라케어90겔플루이드(썬크림)</t>
  </si>
  <si>
    <t>총계</t>
    <phoneticPr fontId="3" type="noConversion"/>
  </si>
  <si>
    <t>2025년 03월 재고 현황</t>
    <phoneticPr fontId="3" type="noConversion"/>
  </si>
  <si>
    <t>불량 교환</t>
    <phoneticPr fontId="3" type="noConversion"/>
  </si>
  <si>
    <t>유통기한 폐기 교환</t>
    <phoneticPr fontId="3" type="noConversion"/>
  </si>
  <si>
    <t>엑셀 잘못 기입(crm 재고는 맞아요)</t>
    <phoneticPr fontId="3" type="noConversion"/>
  </si>
  <si>
    <t>유통기한 폐기 / 교환 안되서 폐기 진행</t>
    <phoneticPr fontId="3" type="noConversion"/>
  </si>
  <si>
    <t>시술 축소로 일부 제고 반품</t>
    <phoneticPr fontId="3" type="noConversion"/>
  </si>
  <si>
    <t>믹스 폐기</t>
    <phoneticPr fontId="3" type="noConversion"/>
  </si>
  <si>
    <t>3월 말 기준 재고 확인 후 정리 / 팁as 이번달 정리</t>
    <phoneticPr fontId="3" type="noConversion"/>
  </si>
  <si>
    <t>거래처명</t>
    <phoneticPr fontId="3" type="noConversion"/>
  </si>
  <si>
    <t>사업자번호</t>
    <phoneticPr fontId="3" type="noConversion"/>
  </si>
  <si>
    <t>담당자명</t>
    <phoneticPr fontId="3" type="noConversion"/>
  </si>
  <si>
    <t>연락처</t>
    <phoneticPr fontId="3" type="noConversion"/>
  </si>
  <si>
    <t>이메일</t>
  </si>
  <si>
    <t>거래처 메모</t>
  </si>
  <si>
    <t>확인필요</t>
  </si>
  <si>
    <t>확인필요</t>
    <phoneticPr fontId="3" type="noConversion"/>
  </si>
  <si>
    <t>뉴메코</t>
  </si>
  <si>
    <t>윤진섭과장</t>
  </si>
  <si>
    <t>010-4757-0391</t>
  </si>
  <si>
    <t>264-81-13092</t>
  </si>
  <si>
    <t>한국애브비㈜</t>
  </si>
  <si>
    <t>120-87-80221</t>
    <phoneticPr fontId="3" type="noConversion"/>
  </si>
  <si>
    <t>김주현차장</t>
  </si>
  <si>
    <t>010-4097-2589</t>
  </si>
  <si>
    <t>우노스킨</t>
    <phoneticPr fontId="3" type="noConversion"/>
  </si>
  <si>
    <t>128-36-45769</t>
    <phoneticPr fontId="3" type="noConversion"/>
  </si>
  <si>
    <t>한수정</t>
  </si>
  <si>
    <t>010-4787-5735</t>
  </si>
  <si>
    <t>한국싱클레어(유)</t>
  </si>
  <si>
    <t>010-8837-7677</t>
  </si>
  <si>
    <t>530-87-00797</t>
  </si>
  <si>
    <t>(주)한용팜</t>
  </si>
  <si>
    <t>214-87-99253</t>
  </si>
  <si>
    <t>바임글로벌</t>
  </si>
  <si>
    <t>757-87-01595</t>
  </si>
  <si>
    <t>조봉근대리</t>
  </si>
  <si>
    <t>010-3033-0729</t>
  </si>
  <si>
    <t>멀츠아시아퍼스픽피티이엘티디</t>
  </si>
  <si>
    <t>최진성</t>
  </si>
  <si>
    <t>010-2942-0907</t>
  </si>
  <si>
    <t>211-84-10660</t>
  </si>
  <si>
    <t>㈜휴메딕스</t>
  </si>
  <si>
    <t>204-81-76343</t>
  </si>
  <si>
    <t>김정국차장</t>
  </si>
  <si>
    <t>010-8824-5615</t>
  </si>
  <si>
    <t>파마리서치</t>
  </si>
  <si>
    <t>220-86-07450</t>
  </si>
  <si>
    <t>장형곤</t>
  </si>
  <si>
    <t>010-4117-6855</t>
  </si>
  <si>
    <t>㈜아이더마바이오</t>
  </si>
  <si>
    <t>610-87-00680</t>
  </si>
  <si>
    <t>장영철차장</t>
  </si>
  <si>
    <t>010-2580-4489</t>
  </si>
  <si>
    <t>라윤코리아</t>
  </si>
  <si>
    <t>220-10-07251</t>
  </si>
  <si>
    <t>윤지혜대표</t>
  </si>
  <si>
    <t>010-2728-5010</t>
  </si>
  <si>
    <t>민트메디컬㈜</t>
  </si>
  <si>
    <t>755-87-01997</t>
  </si>
  <si>
    <t>김민수</t>
  </si>
  <si>
    <t>010-7210-2215</t>
  </si>
  <si>
    <t>케어캠프㈜</t>
  </si>
  <si>
    <t>211-86-94742</t>
  </si>
  <si>
    <t>황정필</t>
  </si>
  <si>
    <t>010-6649-8881</t>
  </si>
  <si>
    <t>㈜클래시스</t>
  </si>
  <si>
    <t>107-88-39288</t>
  </si>
  <si>
    <t>㈜지오영</t>
  </si>
  <si>
    <t>109-81-78726</t>
  </si>
  <si>
    <t>정상목주임</t>
  </si>
  <si>
    <t>010-5105-0629</t>
  </si>
  <si>
    <t>유벤타헬스케어</t>
    <phoneticPr fontId="3" type="noConversion"/>
  </si>
  <si>
    <t>에스테팜</t>
    <phoneticPr fontId="3" type="noConversion"/>
  </si>
  <si>
    <t>제이시스</t>
    <phoneticPr fontId="3" type="noConversion"/>
  </si>
  <si>
    <t>DIA팁 교환건</t>
    <phoneticPr fontId="3" type="noConversion"/>
  </si>
  <si>
    <t>팁 교환 (CP25-20개 , N25-15개)</t>
    <phoneticPr fontId="3" type="noConversion"/>
  </si>
  <si>
    <t>은성메디컬</t>
    <phoneticPr fontId="3" type="noConversion"/>
  </si>
  <si>
    <t>㈜클래시스</t>
    <phoneticPr fontId="3" type="noConversion"/>
  </si>
  <si>
    <t>단가변경</t>
    <phoneticPr fontId="3" type="noConversion"/>
  </si>
  <si>
    <t>하이로닉</t>
    <phoneticPr fontId="3" type="noConversion"/>
  </si>
  <si>
    <t>에이치투메디</t>
    <phoneticPr fontId="3" type="noConversion"/>
  </si>
  <si>
    <t>㈜엠제이메디컬</t>
    <phoneticPr fontId="3" type="noConversion"/>
  </si>
  <si>
    <t xml:space="preserve">라라젯 x로션 </t>
    <phoneticPr fontId="3" type="noConversion"/>
  </si>
  <si>
    <t>원진메디팜</t>
    <phoneticPr fontId="3" type="noConversion"/>
  </si>
  <si>
    <t>더메스테릭스</t>
    <phoneticPr fontId="3" type="noConversion"/>
  </si>
  <si>
    <t>쎄라덤</t>
    <phoneticPr fontId="3" type="noConversion"/>
  </si>
  <si>
    <t>C&amp;K</t>
    <phoneticPr fontId="3" type="noConversion"/>
  </si>
  <si>
    <t>히스토랩</t>
    <phoneticPr fontId="3" type="noConversion"/>
  </si>
  <si>
    <t>밀크클렌져</t>
    <phoneticPr fontId="3" type="noConversion"/>
  </si>
  <si>
    <t>아일글로벌</t>
    <phoneticPr fontId="3" type="noConversion"/>
  </si>
  <si>
    <t>닥터랩</t>
    <phoneticPr fontId="3" type="noConversion"/>
  </si>
  <si>
    <t>옥시젠</t>
    <phoneticPr fontId="3" type="noConversion"/>
  </si>
  <si>
    <t>크리오제닉 액티베이터1</t>
    <phoneticPr fontId="3" type="noConversion"/>
  </si>
  <si>
    <t>단가변경(적립금 사용하여 단가0원)</t>
    <phoneticPr fontId="3" type="noConversion"/>
  </si>
  <si>
    <t>fcr리젠트론마스크</t>
    <phoneticPr fontId="3" type="noConversion"/>
  </si>
  <si>
    <t>fcr리젠트론엑티바</t>
    <phoneticPr fontId="3" type="noConversion"/>
  </si>
  <si>
    <t>fcr리젠트론디악엑티바</t>
    <phoneticPr fontId="3" type="noConversion"/>
  </si>
  <si>
    <t>fcr맥스하이트로오투겔마스크</t>
    <phoneticPr fontId="3" type="noConversion"/>
  </si>
  <si>
    <t>에스테팜</t>
  </si>
  <si>
    <t>제이시스</t>
  </si>
  <si>
    <t>은성메디컬</t>
  </si>
  <si>
    <t>하이로닉</t>
  </si>
  <si>
    <t>에이치투메디</t>
  </si>
  <si>
    <t>㈜엠제이메디컬</t>
  </si>
  <si>
    <t>원진메디팜</t>
  </si>
  <si>
    <t>더메스테릭스</t>
  </si>
  <si>
    <t>쎄라덤</t>
  </si>
  <si>
    <t>C&amp;K</t>
  </si>
  <si>
    <t>히스토랩</t>
  </si>
  <si>
    <t>아일글로벌</t>
  </si>
  <si>
    <t>닥터랩</t>
  </si>
  <si>
    <t>옥시젠</t>
  </si>
  <si>
    <t>유벤타헬스케어</t>
  </si>
  <si>
    <t>진료구분</t>
    <phoneticPr fontId="3" type="noConversion"/>
  </si>
  <si>
    <t>사용시 용량</t>
    <phoneticPr fontId="3" type="noConversion"/>
  </si>
  <si>
    <t>재고관리용량</t>
    <phoneticPr fontId="3" type="noConversion"/>
  </si>
  <si>
    <t>재고관리용량단위</t>
    <phoneticPr fontId="3" type="noConversion"/>
  </si>
  <si>
    <t>사용시 용량단위</t>
    <phoneticPr fontId="3" type="noConversion"/>
  </si>
  <si>
    <t>리즈톡신</t>
    <phoneticPr fontId="3" type="noConversion"/>
  </si>
  <si>
    <t>unit</t>
  </si>
  <si>
    <t>unit</t>
    <phoneticPr fontId="3" type="noConversion"/>
  </si>
  <si>
    <t>cc</t>
  </si>
  <si>
    <t>cc</t>
    <phoneticPr fontId="3" type="noConversion"/>
  </si>
  <si>
    <t>ea</t>
  </si>
  <si>
    <t>ea</t>
    <phoneticPr fontId="3" type="noConversion"/>
  </si>
  <si>
    <t>샷</t>
    <phoneticPr fontId="3" type="noConversion"/>
  </si>
  <si>
    <t>피부</t>
  </si>
  <si>
    <t>피부</t>
    <phoneticPr fontId="3" type="noConversion"/>
  </si>
  <si>
    <t>010-5323-3196</t>
  </si>
  <si>
    <t>휴젤</t>
  </si>
  <si>
    <t>휴젤</t>
    <phoneticPr fontId="3" type="noConversion"/>
  </si>
  <si>
    <t>이창기</t>
  </si>
  <si>
    <t>010-2869-0068</t>
  </si>
  <si>
    <t>㈜블루엠텍</t>
    <phoneticPr fontId="3" type="noConversion"/>
  </si>
  <si>
    <t>(주)아프로메디온</t>
  </si>
  <si>
    <t>박세호부장</t>
  </si>
  <si>
    <t>010-6411-0772</t>
  </si>
  <si>
    <t>이만재 대표</t>
  </si>
  <si>
    <t>010-4420-1825</t>
  </si>
  <si>
    <t>성기문 팀장</t>
  </si>
  <si>
    <t>010-8502-1669</t>
  </si>
  <si>
    <t>쁘띠</t>
  </si>
  <si>
    <t>쁘띠</t>
    <phoneticPr fontId="3" type="noConversion"/>
  </si>
  <si>
    <t>기타</t>
  </si>
  <si>
    <t>기타</t>
    <phoneticPr fontId="3" type="noConversion"/>
  </si>
  <si>
    <t>비만</t>
    <phoneticPr fontId="3" type="noConversion"/>
  </si>
  <si>
    <t>shot</t>
  </si>
  <si>
    <t>shot</t>
    <phoneticPr fontId="3" type="noConversion"/>
  </si>
  <si>
    <t>㈜지오영</t>
    <phoneticPr fontId="3" type="noConversion"/>
  </si>
  <si>
    <t>109-81-78726</t>
    <phoneticPr fontId="3" type="noConversion"/>
  </si>
  <si>
    <t>정상목주임</t>
    <phoneticPr fontId="3" type="noConversion"/>
  </si>
  <si>
    <t>010-5105-0629</t>
    <phoneticPr fontId="3" type="noConversion"/>
  </si>
  <si>
    <t>써마지 FLX 300샷</t>
    <phoneticPr fontId="3" type="noConversion"/>
  </si>
  <si>
    <t>424-87-00852</t>
  </si>
  <si>
    <t>406-87-01396</t>
  </si>
  <si>
    <t>이만재</t>
  </si>
  <si>
    <t>MU_PRODUCT_ID</t>
  </si>
  <si>
    <t>PRODUCT_CODE</t>
  </si>
  <si>
    <t>PRODUCT_NAME</t>
  </si>
  <si>
    <t>MU_TREATMENT_ID</t>
  </si>
  <si>
    <t>VOLUME</t>
  </si>
  <si>
    <t>UNIT_CODE</t>
  </si>
  <si>
    <t>UNIT_NAME</t>
  </si>
  <si>
    <t>WRITE_DATE</t>
  </si>
  <si>
    <t>WRITE_TIME</t>
  </si>
  <si>
    <t>REMARK</t>
  </si>
  <si>
    <t>CUD_FLAG</t>
  </si>
  <si>
    <t>USE_YN</t>
  </si>
  <si>
    <t>REG_ID</t>
  </si>
  <si>
    <t>REG_DATE</t>
  </si>
  <si>
    <t>MOD_ID</t>
  </si>
  <si>
    <t>MOD_DATE</t>
  </si>
  <si>
    <t>T_ID</t>
  </si>
  <si>
    <t>T_DATE</t>
  </si>
  <si>
    <t>더블로M7</t>
    <phoneticPr fontId="3" type="noConversion"/>
  </si>
  <si>
    <t>더블러D4</t>
    <phoneticPr fontId="3" type="noConversion"/>
  </si>
  <si>
    <t>USAGE_VOLUME</t>
    <phoneticPr fontId="3" type="noConversion"/>
  </si>
  <si>
    <t>USAGE_UNIT_CODE</t>
    <phoneticPr fontId="3" type="noConversion"/>
  </si>
  <si>
    <t>Y</t>
    <phoneticPr fontId="3" type="noConversion"/>
  </si>
  <si>
    <t>C</t>
    <phoneticPr fontId="3" type="noConversion"/>
  </si>
  <si>
    <t>분말 200unit을 액체 8cc로 사용</t>
    <phoneticPr fontId="3" type="noConversion"/>
  </si>
  <si>
    <t>분말 100unit을 액체 4cc로 사용</t>
    <phoneticPr fontId="3" type="noConversion"/>
  </si>
  <si>
    <t>P202504220174</t>
  </si>
  <si>
    <t>P202504220175</t>
  </si>
  <si>
    <t>P202504220176</t>
  </si>
  <si>
    <t>P202504220177</t>
  </si>
  <si>
    <t>P202504220178</t>
  </si>
  <si>
    <t>P202504220179</t>
  </si>
  <si>
    <t>P202504220180</t>
  </si>
  <si>
    <t>P202504220181</t>
  </si>
  <si>
    <t>P202504220182</t>
  </si>
  <si>
    <t>P202504220183</t>
  </si>
  <si>
    <t>P202504220184</t>
  </si>
  <si>
    <t>P202504220185</t>
  </si>
  <si>
    <t>P202504220186</t>
  </si>
  <si>
    <t>P202504220187</t>
  </si>
  <si>
    <t>P202504220188</t>
  </si>
  <si>
    <t>P202504220189</t>
  </si>
  <si>
    <t>P202504220190</t>
  </si>
  <si>
    <t>P202504220191</t>
  </si>
  <si>
    <t>P202504220192</t>
  </si>
  <si>
    <t>P202504220193</t>
  </si>
  <si>
    <t>P202504220194</t>
  </si>
  <si>
    <t>P202504220195</t>
  </si>
  <si>
    <t>P202504220196</t>
  </si>
  <si>
    <t>P202504220197</t>
  </si>
  <si>
    <t>P202504220198</t>
  </si>
  <si>
    <t>P202504220199</t>
  </si>
  <si>
    <t>P202504220200</t>
  </si>
  <si>
    <t>P202504220201</t>
  </si>
  <si>
    <t>P202504220202</t>
  </si>
  <si>
    <t>P202504220203</t>
  </si>
  <si>
    <t>P202504220204</t>
  </si>
  <si>
    <t>P202504220205</t>
  </si>
  <si>
    <t>P202504220206</t>
  </si>
  <si>
    <t>P202504220207</t>
  </si>
  <si>
    <t>P202504220208</t>
  </si>
  <si>
    <t>P202504220209</t>
  </si>
  <si>
    <t>P202504220210</t>
  </si>
  <si>
    <t>P202504220211</t>
  </si>
  <si>
    <t>P202504220212</t>
  </si>
  <si>
    <t>P202504220213</t>
  </si>
  <si>
    <t>P202504220214</t>
  </si>
  <si>
    <t>P202504220215</t>
  </si>
  <si>
    <t>P202504220216</t>
  </si>
  <si>
    <t>P202504220217</t>
  </si>
  <si>
    <t>P202504220218</t>
  </si>
  <si>
    <t>P202504220219</t>
  </si>
  <si>
    <t>P202504220220</t>
  </si>
  <si>
    <t>P202504220221</t>
  </si>
  <si>
    <t>P202504220222</t>
  </si>
  <si>
    <t>P202504220223</t>
  </si>
  <si>
    <t>P202504220224</t>
  </si>
  <si>
    <t>P202504220225</t>
  </si>
  <si>
    <t>P202504220226</t>
  </si>
  <si>
    <t>P202504220227</t>
  </si>
  <si>
    <t>P202504220228</t>
  </si>
  <si>
    <t>P202504220229</t>
  </si>
  <si>
    <t>P202504220230</t>
  </si>
  <si>
    <t>P202504220231</t>
  </si>
  <si>
    <t>P202504220232</t>
  </si>
  <si>
    <t>P202504220233</t>
  </si>
  <si>
    <t>P202504220234</t>
  </si>
  <si>
    <t>P202504220235</t>
  </si>
  <si>
    <t>P202504220236</t>
  </si>
  <si>
    <t>P202504220237</t>
  </si>
  <si>
    <t>P202504220238</t>
  </si>
  <si>
    <t>P202504220239</t>
  </si>
  <si>
    <t>P202504220240</t>
  </si>
  <si>
    <t>P202504220241</t>
  </si>
  <si>
    <t>P202504220242</t>
  </si>
  <si>
    <t>P202504220243</t>
  </si>
  <si>
    <t>P202504220244</t>
  </si>
  <si>
    <t>P202504220245</t>
  </si>
  <si>
    <t>P202504220246</t>
  </si>
  <si>
    <t>P202504220247</t>
  </si>
  <si>
    <t>P202504220248</t>
  </si>
  <si>
    <t>P202504220249</t>
  </si>
  <si>
    <t>P202504220250</t>
  </si>
  <si>
    <t>P202504220251</t>
  </si>
  <si>
    <t>P202504220252</t>
  </si>
  <si>
    <t>P202504220253</t>
  </si>
  <si>
    <t>P202504220254</t>
  </si>
  <si>
    <t>P202504220255</t>
  </si>
  <si>
    <t>P202504220256</t>
  </si>
  <si>
    <t>P202504220257</t>
  </si>
  <si>
    <t>P202504220258</t>
  </si>
  <si>
    <t>P202504220259</t>
  </si>
  <si>
    <t>P202504220260</t>
  </si>
  <si>
    <t>P202504220261</t>
  </si>
  <si>
    <t>P202504220262</t>
  </si>
  <si>
    <t>P202504220263</t>
  </si>
  <si>
    <t>P202504220264</t>
  </si>
  <si>
    <t>P202504220265</t>
  </si>
  <si>
    <t>P202504220266</t>
  </si>
  <si>
    <t>P202504220267</t>
  </si>
  <si>
    <t>P202504220268</t>
  </si>
  <si>
    <t>P202504220269</t>
  </si>
  <si>
    <t>P202504220270</t>
  </si>
  <si>
    <t>P202504220271</t>
  </si>
  <si>
    <t>P202504220272</t>
  </si>
  <si>
    <t>P202504220273</t>
  </si>
  <si>
    <t>P202504220274</t>
  </si>
  <si>
    <t>P202504220275</t>
  </si>
  <si>
    <t>P202504220276</t>
  </si>
  <si>
    <t>P202504220277</t>
  </si>
  <si>
    <t>P202504220278</t>
  </si>
  <si>
    <t>P202504220279</t>
  </si>
  <si>
    <t>P202504220280</t>
  </si>
  <si>
    <t>P202504220281</t>
  </si>
  <si>
    <t>P202504220282</t>
  </si>
  <si>
    <t>P202504220283</t>
  </si>
  <si>
    <t>P202504220284</t>
  </si>
  <si>
    <t>P202504220285</t>
  </si>
  <si>
    <t>P202504220286</t>
  </si>
  <si>
    <t>P202504220287</t>
  </si>
  <si>
    <t>P202504220288</t>
  </si>
  <si>
    <t>P202504220289</t>
  </si>
  <si>
    <t>P202504220290</t>
  </si>
  <si>
    <t>P202504220291</t>
  </si>
  <si>
    <t>P202504220292</t>
  </si>
  <si>
    <t>P202504220293</t>
  </si>
  <si>
    <t>P202504220294</t>
  </si>
  <si>
    <t>P202504220295</t>
  </si>
  <si>
    <t>P202504220296</t>
  </si>
  <si>
    <t>P202504220297</t>
  </si>
  <si>
    <t>P202504220298</t>
  </si>
  <si>
    <t>00:00:00</t>
    <phoneticPr fontId="3" type="noConversion"/>
  </si>
  <si>
    <t>P174533104211000000000170</t>
  </si>
  <si>
    <t>P174533104211000000000171</t>
  </si>
  <si>
    <t>P174533104211000000000172</t>
  </si>
  <si>
    <t>P174533104211000000000173</t>
  </si>
  <si>
    <t>P174533104211000000000174</t>
  </si>
  <si>
    <t>P174533104211000000000175</t>
  </si>
  <si>
    <t>P174533104211000000000176</t>
  </si>
  <si>
    <t>P174533104211000000000177</t>
  </si>
  <si>
    <t>P174533104211000000000178</t>
  </si>
  <si>
    <t>P174533104211000000000179</t>
  </si>
  <si>
    <t>P174533104211000000000180</t>
  </si>
  <si>
    <t>P174533104211000000000181</t>
  </si>
  <si>
    <t>P174533104211000000000182</t>
  </si>
  <si>
    <t>P174533104211000000000183</t>
  </si>
  <si>
    <t>P174533104211000000000184</t>
  </si>
  <si>
    <t>P174533104211000000000185</t>
  </si>
  <si>
    <t>P174533104211000000000186</t>
  </si>
  <si>
    <t>P174533104211000000000187</t>
  </si>
  <si>
    <t>P174533104211000000000188</t>
  </si>
  <si>
    <t>P174533104211000000000189</t>
  </si>
  <si>
    <t>P174533104211000000000190</t>
  </si>
  <si>
    <t>P174533104211000000000191</t>
  </si>
  <si>
    <t>P174533104211000000000192</t>
  </si>
  <si>
    <t>P174533104211000000000193</t>
  </si>
  <si>
    <t>P174533104211000000000194</t>
  </si>
  <si>
    <t>P174533104211000000000195</t>
  </si>
  <si>
    <t>P174533104211000000000196</t>
  </si>
  <si>
    <t>P174533104211000000000197</t>
  </si>
  <si>
    <t>P174533104211000000000198</t>
  </si>
  <si>
    <t>P174533104211000000000199</t>
  </si>
  <si>
    <t>P174533104211000000000200</t>
  </si>
  <si>
    <t>P174533104211000000000201</t>
  </si>
  <si>
    <t>P174533104211000000000202</t>
  </si>
  <si>
    <t>P174533104211000000000203</t>
  </si>
  <si>
    <t>P174533104211000000000204</t>
  </si>
  <si>
    <t>P174533104211000000000205</t>
  </si>
  <si>
    <t>P174533104211000000000206</t>
  </si>
  <si>
    <t>P174533104211000000000207</t>
  </si>
  <si>
    <t>P174533104211000000000208</t>
  </si>
  <si>
    <t>P174533104211000000000209</t>
  </si>
  <si>
    <t>P174533104211000000000210</t>
  </si>
  <si>
    <t>P174533104211000000000211</t>
  </si>
  <si>
    <t>P174533104211000000000212</t>
  </si>
  <si>
    <t>P174533104211000000000213</t>
  </si>
  <si>
    <t>P174533104211000000000214</t>
  </si>
  <si>
    <t>P174533104211000000000215</t>
  </si>
  <si>
    <t>P174533104211000000000216</t>
  </si>
  <si>
    <t>P174533104211000000000217</t>
  </si>
  <si>
    <t>P174533104211000000000218</t>
  </si>
  <si>
    <t>P174533104211000000000219</t>
  </si>
  <si>
    <t>P174533104211000000000220</t>
  </si>
  <si>
    <t>P174533104211000000000221</t>
  </si>
  <si>
    <t>P174533104211000000000222</t>
  </si>
  <si>
    <t>P174533104211000000000223</t>
  </si>
  <si>
    <t>P174533104211000000000224</t>
  </si>
  <si>
    <t>P174533104211000000000225</t>
  </si>
  <si>
    <t>P174533104211000000000226</t>
  </si>
  <si>
    <t>P174533104211000000000227</t>
  </si>
  <si>
    <t>P174533104211000000000228</t>
  </si>
  <si>
    <t>P174533104211000000000229</t>
  </si>
  <si>
    <t>P174533104211000000000230</t>
  </si>
  <si>
    <t>P174533104211000000000231</t>
  </si>
  <si>
    <t>P174533104211000000000232</t>
  </si>
  <si>
    <t>P174533104211000000000233</t>
  </si>
  <si>
    <t>P174533104211000000000234</t>
  </si>
  <si>
    <t>P174533104211000000000235</t>
  </si>
  <si>
    <t>P174533104211000000000236</t>
  </si>
  <si>
    <t>P174533104211000000000237</t>
  </si>
  <si>
    <t>P174533104211000000000238</t>
  </si>
  <si>
    <t>P174533104211000000000239</t>
  </si>
  <si>
    <t>P174533104211000000000240</t>
  </si>
  <si>
    <t>P174533104211000000000241</t>
  </si>
  <si>
    <t>P174533104211000000000242</t>
  </si>
  <si>
    <t>P174533104211000000000243</t>
  </si>
  <si>
    <t>P174533104211000000000244</t>
  </si>
  <si>
    <t>P174533104211000000000245</t>
  </si>
  <si>
    <t>P174533104211000000000246</t>
  </si>
  <si>
    <t>P174533104211000000000247</t>
  </si>
  <si>
    <t>P174533104211000000000248</t>
  </si>
  <si>
    <t>P174533104211000000000249</t>
  </si>
  <si>
    <t>P174533104211000000000250</t>
  </si>
  <si>
    <t>P174533104211000000000251</t>
  </si>
  <si>
    <t>P174533104211000000000252</t>
  </si>
  <si>
    <t>P174533104211000000000253</t>
  </si>
  <si>
    <t>P174533104211000000000254</t>
  </si>
  <si>
    <t>P174533104211000000000255</t>
  </si>
  <si>
    <t>P174533104211000000000256</t>
  </si>
  <si>
    <t>P174533104211000000000257</t>
  </si>
  <si>
    <t>P174533104211000000000258</t>
  </si>
  <si>
    <t>P174533104211000000000259</t>
  </si>
  <si>
    <t>P174533104211000000000260</t>
  </si>
  <si>
    <t>P174533104211000000000261</t>
  </si>
  <si>
    <t>P174533104211000000000262</t>
  </si>
  <si>
    <t>P174533104211000000000263</t>
  </si>
  <si>
    <t>P174533104211000000000264</t>
  </si>
  <si>
    <t>P174533104211000000000265</t>
  </si>
  <si>
    <t>P174533104211000000000266</t>
  </si>
  <si>
    <t>P174533104211000000000267</t>
  </si>
  <si>
    <t>P174533104211000000000268</t>
  </si>
  <si>
    <t>P174533104211000000000269</t>
  </si>
  <si>
    <t>P174533104211000000000270</t>
  </si>
  <si>
    <t>P174533104211000000000271</t>
  </si>
  <si>
    <t>P174533104211000000000272</t>
  </si>
  <si>
    <t>P174533104211000000000273</t>
  </si>
  <si>
    <t>P174533104211000000000274</t>
  </si>
  <si>
    <t>P174533104211000000000275</t>
  </si>
  <si>
    <t>P174533104211000000000276</t>
  </si>
  <si>
    <t>P174533104211000000000277</t>
  </si>
  <si>
    <t>P174533104211000000000278</t>
  </si>
  <si>
    <t>P174533104211000000000279</t>
  </si>
  <si>
    <t>P174533104211000000000280</t>
  </si>
  <si>
    <t>P174533104211000000000281</t>
  </si>
  <si>
    <t>P174533104211000000000282</t>
  </si>
  <si>
    <t>P174533104211000000000283</t>
  </si>
  <si>
    <t>P174533104211000000000284</t>
  </si>
  <si>
    <t>P174533104211000000000285</t>
  </si>
  <si>
    <t>P174533104211000000000286</t>
  </si>
  <si>
    <t>P174533104211000000000287</t>
  </si>
  <si>
    <t>P174533104211000000000288</t>
  </si>
  <si>
    <t>P174533104211000000000289</t>
  </si>
  <si>
    <t>P174533104211000000000290</t>
  </si>
  <si>
    <t>P174533104211000000000291</t>
  </si>
  <si>
    <t>P174533104211000000000292</t>
  </si>
  <si>
    <t>P174533104211000000000293</t>
  </si>
  <si>
    <t>P174533104211000000000294</t>
  </si>
  <si>
    <t>admin</t>
    <phoneticPr fontId="3" type="noConversion"/>
  </si>
  <si>
    <t>P174533104211000000000295</t>
  </si>
  <si>
    <t>P202504220299</t>
  </si>
  <si>
    <t>울쎄라-DS 10-1.5N(1)</t>
    <phoneticPr fontId="3" type="noConversion"/>
  </si>
  <si>
    <t>울쎄라-DS 10-1.5N(2)</t>
    <phoneticPr fontId="3" type="noConversion"/>
  </si>
  <si>
    <t>울쎄라-DS 7-3.0(1)</t>
    <phoneticPr fontId="3" type="noConversion"/>
  </si>
  <si>
    <t>울쎄라-DS 7-3.0(2)</t>
    <phoneticPr fontId="3" type="noConversion"/>
  </si>
  <si>
    <t>쥬베룩(1)</t>
    <phoneticPr fontId="3" type="noConversion"/>
  </si>
  <si>
    <t>쥬베룩(2)</t>
    <phoneticPr fontId="3" type="noConversion"/>
  </si>
  <si>
    <t>제오민(1)</t>
    <phoneticPr fontId="3" type="noConversion"/>
  </si>
  <si>
    <t>제오민(2)</t>
    <phoneticPr fontId="3" type="noConversion"/>
  </si>
  <si>
    <t>엘란쎄M(1)</t>
    <phoneticPr fontId="3" type="noConversion"/>
  </si>
  <si>
    <t>엘란쎄M(2)</t>
    <phoneticPr fontId="3" type="noConversion"/>
  </si>
  <si>
    <t>벨로테로소프트(1)</t>
    <phoneticPr fontId="3" type="noConversion"/>
  </si>
  <si>
    <t>벨로테로소프트(2)</t>
    <phoneticPr fontId="3" type="noConversion"/>
  </si>
  <si>
    <t>우노스킨</t>
  </si>
  <si>
    <t>㈜제이시스메디칼</t>
  </si>
  <si>
    <t>미라셀㈜</t>
  </si>
  <si>
    <t>메이드유의원</t>
  </si>
  <si>
    <t>MU_COMPANY_ID</t>
  </si>
  <si>
    <t>COMPANY_NAME</t>
  </si>
  <si>
    <t>BUSINESS_NUMBER</t>
  </si>
  <si>
    <t>USER_NAME</t>
  </si>
  <si>
    <t>PHONE_NUMBER</t>
  </si>
  <si>
    <t>EMAIL</t>
  </si>
  <si>
    <t>MEMO</t>
  </si>
  <si>
    <t>-</t>
    <phoneticPr fontId="3" type="noConversion"/>
  </si>
  <si>
    <t>2025-04-23</t>
    <phoneticPr fontId="3" type="noConversion"/>
  </si>
  <si>
    <t>C173258871030100000000056</t>
  </si>
  <si>
    <t>C173258871030100000000057</t>
  </si>
  <si>
    <t>C173258871030100000000058</t>
  </si>
  <si>
    <t>C173258871030100000000059</t>
  </si>
  <si>
    <t>C173258871030100000000060</t>
  </si>
  <si>
    <t>C173258871030100000000061</t>
  </si>
  <si>
    <t>C173258871030100000000062</t>
  </si>
  <si>
    <t>C173258871030100000000063</t>
  </si>
  <si>
    <t>C173258871030100000000064</t>
  </si>
  <si>
    <t>C173258871030100000000065</t>
  </si>
  <si>
    <t>C173258871030100000000066</t>
  </si>
  <si>
    <t>C173258871030100000000067</t>
  </si>
  <si>
    <t>C173258871030100000000068</t>
  </si>
  <si>
    <t>C173258871030100000000069</t>
  </si>
  <si>
    <t>C173258871030100000000070</t>
  </si>
  <si>
    <t>C173258871030100000000071</t>
  </si>
  <si>
    <t>C173258871030100000000072</t>
  </si>
  <si>
    <t>C173258871030100000000039</t>
  </si>
  <si>
    <t>C173258871030100000000040</t>
  </si>
  <si>
    <t>C173258871030100000000041</t>
  </si>
  <si>
    <t>C173258871030100000000042</t>
  </si>
  <si>
    <t>C173258871030100000000043</t>
  </si>
  <si>
    <t>C173258871030100000000044</t>
  </si>
  <si>
    <t>C173258871030100000000045</t>
  </si>
  <si>
    <t>C173258871030100000000046</t>
  </si>
  <si>
    <t>C173258871030100000000047</t>
  </si>
  <si>
    <t>C173258871030100000000048</t>
  </si>
  <si>
    <t>C173258871030100000000049</t>
  </si>
  <si>
    <t>C173258871030100000000050</t>
  </si>
  <si>
    <t>C173258871030100000000051</t>
  </si>
  <si>
    <t>C173258871030100000000052</t>
  </si>
  <si>
    <t>C173258871030100000000053</t>
  </si>
  <si>
    <t>C173258871030100000000054</t>
  </si>
  <si>
    <t>C173258871030100000000055</t>
  </si>
  <si>
    <t>C174504737937400000000038</t>
  </si>
  <si>
    <t>MU_COMPANY_PRODUCT_ID</t>
  </si>
  <si>
    <t>ORDER_NUMBER</t>
  </si>
  <si>
    <t>C174541386371200000000039</t>
  </si>
  <si>
    <t>CP17453310421380000000170</t>
  </si>
  <si>
    <t>CP17453310421380000000270</t>
  </si>
  <si>
    <t>CP17453310421380000000171</t>
  </si>
  <si>
    <t>CP17453310421380000000172</t>
  </si>
  <si>
    <t>CP17453310421380000000173</t>
  </si>
  <si>
    <t>CP17453310421380000000174</t>
  </si>
  <si>
    <t>CP17453310421380000000175</t>
  </si>
  <si>
    <t>CP17453310421380000000176</t>
  </si>
  <si>
    <t>CP17453310421380000000177</t>
  </si>
  <si>
    <t>CP17453310421380000000178</t>
  </si>
  <si>
    <t>CP17453310421380000000179</t>
  </si>
  <si>
    <t>CP17453310421380000000180</t>
  </si>
  <si>
    <t>CP17453310421380000000181</t>
  </si>
  <si>
    <t>CP17453310421380000000182</t>
  </si>
  <si>
    <t>CP17453310421380000000183</t>
  </si>
  <si>
    <t>CP17453310421380000000184</t>
  </si>
  <si>
    <t>CP17453310421380000000185</t>
  </si>
  <si>
    <t>CP17453310421380000000186</t>
  </si>
  <si>
    <t>CP17453310421380000000187</t>
  </si>
  <si>
    <t>CP17453310421380000000188</t>
  </si>
  <si>
    <t>CP17453310421380000000189</t>
  </si>
  <si>
    <t>CP17453310421380000000190</t>
  </si>
  <si>
    <t>CP17453310421380000000191</t>
  </si>
  <si>
    <t>CP17453310421380000000192</t>
  </si>
  <si>
    <t>CP17453310421380000000193</t>
  </si>
  <si>
    <t>CP17453310421380000000194</t>
  </si>
  <si>
    <t>CP17453310421380000000195</t>
  </si>
  <si>
    <t>CP17453310421380000000196</t>
  </si>
  <si>
    <t>CP17453310421380000000197</t>
  </si>
  <si>
    <t>CP17453310421380000000198</t>
  </si>
  <si>
    <t>CP17453310421380000000199</t>
  </si>
  <si>
    <t>CP17453310421380000000200</t>
  </si>
  <si>
    <t>CP17453310421380000000201</t>
  </si>
  <si>
    <t>CP17453310421380000000202</t>
  </si>
  <si>
    <t>CP17453310421380000000203</t>
  </si>
  <si>
    <t>CP17453310421380000000204</t>
  </si>
  <si>
    <t>CP17453310421380000000205</t>
  </si>
  <si>
    <t>CP17453310421380000000206</t>
  </si>
  <si>
    <t>CP17453310421380000000207</t>
  </si>
  <si>
    <t>CP17453310421380000000208</t>
  </si>
  <si>
    <t>CP17453310421380000000209</t>
  </si>
  <si>
    <t>CP17453310421380000000210</t>
  </si>
  <si>
    <t>CP17453310421380000000211</t>
  </si>
  <si>
    <t>CP17453310421380000000212</t>
  </si>
  <si>
    <t>CP17453310421380000000213</t>
  </si>
  <si>
    <t>CP17453310421380000000214</t>
  </si>
  <si>
    <t>CP17453310421380000000215</t>
  </si>
  <si>
    <t>CP17453310421380000000216</t>
  </si>
  <si>
    <t>CP17453310421380000000217</t>
  </si>
  <si>
    <t>CP17453310421380000000218</t>
  </si>
  <si>
    <t>CP17453310421380000000219</t>
  </si>
  <si>
    <t>CP17453310421380000000220</t>
  </si>
  <si>
    <t>CP17453310421380000000221</t>
  </si>
  <si>
    <t>CP17453310421380000000222</t>
  </si>
  <si>
    <t>CP17453310421380000000223</t>
  </si>
  <si>
    <t>CP17453310421380000000224</t>
  </si>
  <si>
    <t>CP17453310421380000000225</t>
  </si>
  <si>
    <t>CP17453310421380000000226</t>
  </si>
  <si>
    <t>CP17453310421380000000227</t>
  </si>
  <si>
    <t>CP17453310421380000000228</t>
  </si>
  <si>
    <t>CP17453310421380000000229</t>
  </si>
  <si>
    <t>CP17453310421380000000230</t>
  </si>
  <si>
    <t>CP17453310421380000000231</t>
  </si>
  <si>
    <t>CP17453310421380000000232</t>
  </si>
  <si>
    <t>CP17453310421380000000233</t>
  </si>
  <si>
    <t>CP17453310421380000000234</t>
  </si>
  <si>
    <t>CP17453310421380000000235</t>
  </si>
  <si>
    <t>CP17453310421380000000236</t>
  </si>
  <si>
    <t>CP17453310421380000000237</t>
  </si>
  <si>
    <t>CP17453310421380000000238</t>
  </si>
  <si>
    <t>CP17453310421380000000239</t>
  </si>
  <si>
    <t>CP17453310421380000000240</t>
  </si>
  <si>
    <t>CP17453310421380000000241</t>
  </si>
  <si>
    <t>CP17453310421380000000242</t>
  </si>
  <si>
    <t>CP17453310421380000000243</t>
  </si>
  <si>
    <t>CP17453310421380000000244</t>
  </si>
  <si>
    <t>CP17453310421380000000245</t>
  </si>
  <si>
    <t>CP17453310421380000000246</t>
  </si>
  <si>
    <t>CP17453310421380000000247</t>
  </si>
  <si>
    <t>CP17453310421380000000248</t>
  </si>
  <si>
    <t>CP17453310421380000000249</t>
  </si>
  <si>
    <t>CP17453310421380000000250</t>
  </si>
  <si>
    <t>CP17453310421380000000251</t>
  </si>
  <si>
    <t>CP17453310421380000000252</t>
  </si>
  <si>
    <t>CP17453310421380000000253</t>
  </si>
  <si>
    <t>CP17453310421380000000254</t>
  </si>
  <si>
    <t>CP17453310421380000000255</t>
  </si>
  <si>
    <t>CP17453310421380000000256</t>
  </si>
  <si>
    <t>CP17453310421380000000257</t>
  </si>
  <si>
    <t>CP17453310421380000000258</t>
  </si>
  <si>
    <t>CP17453310421380000000259</t>
  </si>
  <si>
    <t>CP17453310421380000000260</t>
  </si>
  <si>
    <t>CP17453310421380000000261</t>
  </si>
  <si>
    <t>CP17453310421380000000262</t>
  </si>
  <si>
    <t>CP17453310421380000000263</t>
  </si>
  <si>
    <t>CP17453310421380000000264</t>
  </si>
  <si>
    <t>CP17453310421380000000265</t>
  </si>
  <si>
    <t>CP17453310421380000000266</t>
  </si>
  <si>
    <t>CP17453310421380000000267</t>
  </si>
  <si>
    <t>CP17453310421380000000268</t>
  </si>
  <si>
    <t>CP17453310421380000000269</t>
  </si>
  <si>
    <t>CP17453310421380000000271</t>
  </si>
  <si>
    <t>CP17453310421380000000272</t>
  </si>
  <si>
    <t>CP17453310421380000000273</t>
  </si>
  <si>
    <t>CP17453310421380000000274</t>
  </si>
  <si>
    <t>CP17453310421380000000275</t>
  </si>
  <si>
    <t>CP17453310421380000000276</t>
  </si>
  <si>
    <t>CP17453310421380000000277</t>
  </si>
  <si>
    <t>CP17453310421380000000278</t>
  </si>
  <si>
    <t>CP17453310421380000000279</t>
  </si>
  <si>
    <t>CP17453310421380000000280</t>
  </si>
  <si>
    <t>CP17453310421380000000281</t>
  </si>
  <si>
    <t>CP17453310421380000000282</t>
  </si>
  <si>
    <t>CP17453310421380000000283</t>
  </si>
  <si>
    <t>CP17453310421380000000284</t>
  </si>
  <si>
    <t>CP17453310421380000000285</t>
  </si>
  <si>
    <t>CP17453310421380000000286</t>
  </si>
  <si>
    <t>CP17453310421380000000287</t>
  </si>
  <si>
    <t>CP17453310421380000000288</t>
  </si>
  <si>
    <t>CP17453310421380000000289</t>
  </si>
  <si>
    <t>CP17453310421380000000290</t>
  </si>
  <si>
    <t>CP17453310421380000000291</t>
  </si>
  <si>
    <t>CP17453310421380000000292</t>
  </si>
  <si>
    <t>CP17453310421380000000293</t>
  </si>
  <si>
    <t>CP17453310421380000000294</t>
  </si>
  <si>
    <t>CP17453310421380000000295</t>
  </si>
  <si>
    <t>C1713152686736000000046</t>
  </si>
  <si>
    <t>C1713152686736000000047</t>
  </si>
  <si>
    <t>C1713152686736000000048</t>
  </si>
  <si>
    <t>비만</t>
  </si>
  <si>
    <t>C1713152686736000000050</t>
  </si>
  <si>
    <t>CI1722329371468000000081</t>
  </si>
  <si>
    <t>제모</t>
  </si>
  <si>
    <t>재고구분ID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</si>
</sst>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_-* #,##0.0_-;\-* #,##0.0_-;_-* &quot;-&quot;_-;_-@_-"/>
    <numFmt numFmtId="177" formatCode="0;[Red]0"/>
    <numFmt numFmtId="178" formatCode="0_ "/>
  </numFmts>
  <fonts count="1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indexed="8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i/>
      <sz val="11"/>
      <color rgb="FF002060"/>
      <name val="Pretendard"/>
      <family val="3"/>
      <charset val="129"/>
    </font>
    <font>
      <sz val="11"/>
      <color theme="1"/>
      <name val="Pretendard"/>
      <family val="3"/>
      <charset val="129"/>
    </font>
    <font>
      <b/>
      <i/>
      <sz val="11"/>
      <color theme="0"/>
      <name val="Pretendard"/>
      <family val="3"/>
      <charset val="129"/>
    </font>
    <font>
      <b/>
      <sz val="11"/>
      <color theme="1"/>
      <name val="Pretendard"/>
      <family val="3"/>
      <charset val="129"/>
    </font>
    <font>
      <sz val="11"/>
      <name val="Pretendard"/>
      <family val="3"/>
      <charset val="129"/>
    </font>
    <font>
      <sz val="11"/>
      <color rgb="FFFF0000"/>
      <name val="Pretendard"/>
      <family val="3"/>
      <charset val="129"/>
    </font>
    <font>
      <sz val="8"/>
      <color theme="1"/>
      <name val="맑은 고딕"/>
      <family val="2"/>
      <charset val="129"/>
      <scheme val="minor"/>
    </font>
    <font>
      <b/>
      <sz val="8"/>
      <color theme="1"/>
      <name val="Pretendard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9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ck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ck">
        <color auto="1"/>
      </right>
      <top/>
      <bottom style="thin">
        <color indexed="64"/>
      </bottom>
      <diagonal/>
    </border>
    <border>
      <left style="thin">
        <color indexed="64"/>
      </left>
      <right style="thick">
        <color auto="1"/>
      </right>
      <top/>
      <bottom style="medium">
        <color indexed="64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double">
        <color rgb="FFFF0000"/>
      </left>
      <right style="thin">
        <color auto="1"/>
      </right>
      <top style="double">
        <color rgb="FFFF0000"/>
      </top>
      <bottom/>
      <diagonal/>
    </border>
    <border>
      <left style="thin">
        <color auto="1"/>
      </left>
      <right style="thin">
        <color auto="1"/>
      </right>
      <top style="double">
        <color rgb="FFFF0000"/>
      </top>
      <bottom/>
      <diagonal/>
    </border>
    <border>
      <left style="thin">
        <color auto="1"/>
      </left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double">
        <color rgb="FFFF0000"/>
      </right>
      <top style="medium">
        <color auto="1"/>
      </top>
      <bottom style="thin">
        <color auto="1"/>
      </bottom>
      <diagonal/>
    </border>
    <border>
      <left style="double">
        <color rgb="FFFF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double">
        <color rgb="FFFF0000"/>
      </right>
      <top style="thin">
        <color indexed="64"/>
      </top>
      <bottom style="thin">
        <color indexed="64"/>
      </bottom>
      <diagonal/>
    </border>
    <border>
      <left style="double">
        <color rgb="FFFF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rgb="FFFF0000"/>
      </right>
      <top style="thin">
        <color auto="1"/>
      </top>
      <bottom/>
      <diagonal/>
    </border>
    <border>
      <left style="double">
        <color rgb="FFFF0000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double">
        <color rgb="FFFF0000"/>
      </right>
      <top style="thin">
        <color indexed="64"/>
      </top>
      <bottom style="medium">
        <color auto="1"/>
      </bottom>
      <diagonal/>
    </border>
    <border>
      <left style="double">
        <color rgb="FFFF0000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double">
        <color rgb="FFFF0000"/>
      </right>
      <top/>
      <bottom style="thin">
        <color auto="1"/>
      </bottom>
      <diagonal/>
    </border>
    <border>
      <left style="double">
        <color rgb="FFFF0000"/>
      </left>
      <right style="thin">
        <color auto="1"/>
      </right>
      <top/>
      <bottom/>
      <diagonal/>
    </border>
    <border>
      <left style="thin">
        <color auto="1"/>
      </left>
      <right style="double">
        <color rgb="FFFF0000"/>
      </right>
      <top/>
      <bottom/>
      <diagonal/>
    </border>
    <border>
      <left style="double">
        <color rgb="FFFF0000"/>
      </left>
      <right/>
      <top style="medium">
        <color auto="1"/>
      </top>
      <bottom style="medium">
        <color auto="1"/>
      </bottom>
      <diagonal/>
    </border>
    <border>
      <left/>
      <right style="double">
        <color rgb="FFFF0000"/>
      </right>
      <top style="medium">
        <color auto="1"/>
      </top>
      <bottom style="medium">
        <color auto="1"/>
      </bottom>
      <diagonal/>
    </border>
    <border>
      <left style="double">
        <color rgb="FFFF0000"/>
      </left>
      <right style="thin">
        <color indexed="64"/>
      </right>
      <top/>
      <bottom style="double">
        <color rgb="FFFF0000"/>
      </bottom>
      <diagonal/>
    </border>
    <border>
      <left style="thin">
        <color indexed="64"/>
      </left>
      <right style="thin">
        <color indexed="64"/>
      </right>
      <top/>
      <bottom style="double">
        <color rgb="FFFF0000"/>
      </bottom>
      <diagonal/>
    </border>
    <border>
      <left style="thin">
        <color indexed="64"/>
      </left>
      <right style="double">
        <color rgb="FFFF0000"/>
      </right>
      <top/>
      <bottom style="double">
        <color rgb="FFFF0000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46">
    <xf numFmtId="0" fontId="0" fillId="0" borderId="0" xfId="0">
      <alignment vertical="center"/>
    </xf>
    <xf numFmtId="0" fontId="4" fillId="0" borderId="0" xfId="0" applyFont="1">
      <alignment vertical="center"/>
    </xf>
    <xf numFmtId="41" fontId="4" fillId="2" borderId="8" xfId="1" applyFont="1" applyFill="1" applyBorder="1" applyAlignment="1">
      <alignment horizontal="center" vertical="center"/>
    </xf>
    <xf numFmtId="176" fontId="4" fillId="2" borderId="9" xfId="1" applyNumberFormat="1" applyFont="1" applyFill="1" applyBorder="1" applyAlignment="1">
      <alignment horizontal="center" vertical="center"/>
    </xf>
    <xf numFmtId="41" fontId="4" fillId="2" borderId="11" xfId="1" applyFont="1" applyFill="1" applyBorder="1" applyAlignment="1">
      <alignment horizontal="center" vertical="center"/>
    </xf>
    <xf numFmtId="41" fontId="4" fillId="2" borderId="12" xfId="1" applyFont="1" applyFill="1" applyBorder="1" applyAlignment="1">
      <alignment horizontal="center" vertical="center"/>
    </xf>
    <xf numFmtId="41" fontId="4" fillId="2" borderId="9" xfId="1" applyFont="1" applyFill="1" applyBorder="1" applyAlignment="1">
      <alignment horizontal="center" vertical="center"/>
    </xf>
    <xf numFmtId="41" fontId="4" fillId="2" borderId="10" xfId="1" applyFont="1" applyFill="1" applyBorder="1" applyAlignment="1">
      <alignment horizontal="center" vertical="center"/>
    </xf>
    <xf numFmtId="0" fontId="4" fillId="0" borderId="8" xfId="0" applyFont="1" applyBorder="1" applyAlignment="1">
      <alignment vertical="center" shrinkToFit="1"/>
    </xf>
    <xf numFmtId="41" fontId="4" fillId="3" borderId="16" xfId="1" applyFont="1" applyFill="1" applyBorder="1">
      <alignment vertical="center"/>
    </xf>
    <xf numFmtId="41" fontId="4" fillId="3" borderId="9" xfId="1" applyFont="1" applyFill="1" applyBorder="1">
      <alignment vertical="center"/>
    </xf>
    <xf numFmtId="41" fontId="4" fillId="3" borderId="11" xfId="1" applyFont="1" applyFill="1" applyBorder="1">
      <alignment vertical="center"/>
    </xf>
    <xf numFmtId="41" fontId="4" fillId="0" borderId="12" xfId="1" applyFont="1" applyBorder="1">
      <alignment vertical="center"/>
    </xf>
    <xf numFmtId="41" fontId="4" fillId="0" borderId="9" xfId="1" applyFont="1" applyBorder="1">
      <alignment vertical="center"/>
    </xf>
    <xf numFmtId="41" fontId="4" fillId="0" borderId="10" xfId="1" applyFont="1" applyBorder="1">
      <alignment vertical="center"/>
    </xf>
    <xf numFmtId="41" fontId="4" fillId="4" borderId="8" xfId="1" applyFont="1" applyFill="1" applyBorder="1">
      <alignment vertical="center"/>
    </xf>
    <xf numFmtId="176" fontId="4" fillId="4" borderId="9" xfId="1" applyNumberFormat="1" applyFont="1" applyFill="1" applyBorder="1">
      <alignment vertical="center"/>
    </xf>
    <xf numFmtId="41" fontId="6" fillId="4" borderId="11" xfId="1" applyFont="1" applyFill="1" applyBorder="1">
      <alignment vertical="center"/>
    </xf>
    <xf numFmtId="176" fontId="4" fillId="0" borderId="9" xfId="1" applyNumberFormat="1" applyFont="1" applyBorder="1">
      <alignment vertical="center"/>
    </xf>
    <xf numFmtId="41" fontId="4" fillId="5" borderId="8" xfId="1" applyFont="1" applyFill="1" applyBorder="1">
      <alignment vertical="center"/>
    </xf>
    <xf numFmtId="176" fontId="4" fillId="5" borderId="9" xfId="1" applyNumberFormat="1" applyFont="1" applyFill="1" applyBorder="1">
      <alignment vertical="center"/>
    </xf>
    <xf numFmtId="41" fontId="4" fillId="5" borderId="11" xfId="1" applyFont="1" applyFill="1" applyBorder="1">
      <alignment vertical="center"/>
    </xf>
    <xf numFmtId="0" fontId="4" fillId="0" borderId="13" xfId="0" applyFont="1" applyBorder="1">
      <alignment vertical="center"/>
    </xf>
    <xf numFmtId="41" fontId="4" fillId="0" borderId="0" xfId="0" applyNumberFormat="1" applyFont="1">
      <alignment vertical="center"/>
    </xf>
    <xf numFmtId="0" fontId="5" fillId="0" borderId="10" xfId="0" applyFont="1" applyBorder="1" applyAlignment="1">
      <alignment horizontal="center" wrapText="1"/>
    </xf>
    <xf numFmtId="41" fontId="7" fillId="0" borderId="10" xfId="1" applyFont="1" applyBorder="1">
      <alignment vertical="center"/>
    </xf>
    <xf numFmtId="0" fontId="7" fillId="0" borderId="13" xfId="0" applyFont="1" applyBorder="1">
      <alignment vertical="center"/>
    </xf>
    <xf numFmtId="0" fontId="5" fillId="0" borderId="10" xfId="0" applyFont="1" applyBorder="1" applyAlignment="1">
      <alignment horizontal="center" vertical="center" wrapText="1"/>
    </xf>
    <xf numFmtId="0" fontId="4" fillId="0" borderId="19" xfId="0" applyFont="1" applyBorder="1" applyAlignment="1">
      <alignment vertical="center" shrinkToFit="1"/>
    </xf>
    <xf numFmtId="41" fontId="4" fillId="3" borderId="22" xfId="1" applyFont="1" applyFill="1" applyBorder="1">
      <alignment vertical="center"/>
    </xf>
    <xf numFmtId="41" fontId="4" fillId="0" borderId="23" xfId="1" applyFont="1" applyBorder="1">
      <alignment vertical="center"/>
    </xf>
    <xf numFmtId="41" fontId="4" fillId="0" borderId="24" xfId="1" applyFont="1" applyBorder="1">
      <alignment vertical="center"/>
    </xf>
    <xf numFmtId="41" fontId="7" fillId="0" borderId="25" xfId="1" applyFont="1" applyBorder="1">
      <alignment vertical="center"/>
    </xf>
    <xf numFmtId="41" fontId="4" fillId="4" borderId="19" xfId="1" applyFont="1" applyFill="1" applyBorder="1">
      <alignment vertical="center"/>
    </xf>
    <xf numFmtId="0" fontId="7" fillId="0" borderId="26" xfId="0" applyFont="1" applyBorder="1">
      <alignment vertical="center"/>
    </xf>
    <xf numFmtId="0" fontId="4" fillId="0" borderId="2" xfId="0" applyFont="1" applyBorder="1" applyAlignment="1">
      <alignment vertical="center" shrinkToFit="1"/>
    </xf>
    <xf numFmtId="0" fontId="5" fillId="0" borderId="4" xfId="0" applyFont="1" applyBorder="1" applyAlignment="1">
      <alignment horizontal="center" wrapText="1"/>
    </xf>
    <xf numFmtId="41" fontId="4" fillId="3" borderId="2" xfId="1" applyFont="1" applyFill="1" applyBorder="1">
      <alignment vertical="center"/>
    </xf>
    <xf numFmtId="41" fontId="4" fillId="3" borderId="28" xfId="1" applyFont="1" applyFill="1" applyBorder="1">
      <alignment vertical="center"/>
    </xf>
    <xf numFmtId="41" fontId="4" fillId="0" borderId="6" xfId="1" applyFont="1" applyBorder="1">
      <alignment vertical="center"/>
    </xf>
    <xf numFmtId="41" fontId="4" fillId="0" borderId="3" xfId="1" applyFont="1" applyBorder="1">
      <alignment vertical="center"/>
    </xf>
    <xf numFmtId="41" fontId="7" fillId="0" borderId="4" xfId="1" applyFont="1" applyBorder="1">
      <alignment vertical="center"/>
    </xf>
    <xf numFmtId="41" fontId="4" fillId="4" borderId="2" xfId="1" applyFont="1" applyFill="1" applyBorder="1">
      <alignment vertical="center"/>
    </xf>
    <xf numFmtId="176" fontId="7" fillId="4" borderId="3" xfId="1" applyNumberFormat="1" applyFont="1" applyFill="1" applyBorder="1">
      <alignment vertical="center"/>
    </xf>
    <xf numFmtId="0" fontId="7" fillId="0" borderId="7" xfId="0" applyFont="1" applyBorder="1">
      <alignment vertical="center"/>
    </xf>
    <xf numFmtId="41" fontId="4" fillId="3" borderId="8" xfId="1" applyFont="1" applyFill="1" applyBorder="1">
      <alignment vertical="center"/>
    </xf>
    <xf numFmtId="176" fontId="7" fillId="4" borderId="9" xfId="1" applyNumberFormat="1" applyFont="1" applyFill="1" applyBorder="1">
      <alignment vertical="center"/>
    </xf>
    <xf numFmtId="41" fontId="4" fillId="3" borderId="15" xfId="1" applyFont="1" applyFill="1" applyBorder="1">
      <alignment vertical="center"/>
    </xf>
    <xf numFmtId="41" fontId="4" fillId="0" borderId="30" xfId="1" applyFont="1" applyBorder="1">
      <alignment vertical="center"/>
    </xf>
    <xf numFmtId="41" fontId="4" fillId="0" borderId="14" xfId="1" applyFont="1" applyBorder="1">
      <alignment vertical="center"/>
    </xf>
    <xf numFmtId="41" fontId="7" fillId="0" borderId="31" xfId="1" applyFont="1" applyBorder="1">
      <alignment vertical="center"/>
    </xf>
    <xf numFmtId="41" fontId="4" fillId="4" borderId="29" xfId="1" applyFont="1" applyFill="1" applyBorder="1">
      <alignment vertical="center"/>
    </xf>
    <xf numFmtId="176" fontId="4" fillId="4" borderId="14" xfId="1" applyNumberFormat="1" applyFont="1" applyFill="1" applyBorder="1">
      <alignment vertical="center"/>
    </xf>
    <xf numFmtId="176" fontId="4" fillId="0" borderId="14" xfId="1" applyNumberFormat="1" applyFont="1" applyBorder="1">
      <alignment vertical="center"/>
    </xf>
    <xf numFmtId="41" fontId="4" fillId="0" borderId="31" xfId="1" applyFont="1" applyBorder="1">
      <alignment vertical="center"/>
    </xf>
    <xf numFmtId="41" fontId="4" fillId="5" borderId="29" xfId="1" applyFont="1" applyFill="1" applyBorder="1">
      <alignment vertical="center"/>
    </xf>
    <xf numFmtId="176" fontId="4" fillId="5" borderId="14" xfId="1" applyNumberFormat="1" applyFont="1" applyFill="1" applyBorder="1">
      <alignment vertical="center"/>
    </xf>
    <xf numFmtId="41" fontId="4" fillId="5" borderId="15" xfId="1" applyFont="1" applyFill="1" applyBorder="1">
      <alignment vertical="center"/>
    </xf>
    <xf numFmtId="0" fontId="7" fillId="0" borderId="32" xfId="0" applyFont="1" applyBorder="1">
      <alignment vertical="center"/>
    </xf>
    <xf numFmtId="41" fontId="4" fillId="3" borderId="19" xfId="1" applyFont="1" applyFill="1" applyBorder="1">
      <alignment vertical="center"/>
    </xf>
    <xf numFmtId="41" fontId="4" fillId="3" borderId="24" xfId="1" applyFont="1" applyFill="1" applyBorder="1">
      <alignment vertical="center"/>
    </xf>
    <xf numFmtId="176" fontId="4" fillId="4" borderId="24" xfId="1" applyNumberFormat="1" applyFont="1" applyFill="1" applyBorder="1">
      <alignment vertical="center"/>
    </xf>
    <xf numFmtId="176" fontId="4" fillId="0" borderId="24" xfId="1" applyNumberFormat="1" applyFont="1" applyBorder="1">
      <alignment vertical="center"/>
    </xf>
    <xf numFmtId="176" fontId="4" fillId="5" borderId="24" xfId="1" applyNumberFormat="1" applyFont="1" applyFill="1" applyBorder="1">
      <alignment vertical="center"/>
    </xf>
    <xf numFmtId="176" fontId="4" fillId="4" borderId="3" xfId="1" applyNumberFormat="1" applyFont="1" applyFill="1" applyBorder="1">
      <alignment vertical="center"/>
    </xf>
    <xf numFmtId="176" fontId="4" fillId="0" borderId="3" xfId="1" applyNumberFormat="1" applyFont="1" applyBorder="1">
      <alignment vertical="center"/>
    </xf>
    <xf numFmtId="41" fontId="4" fillId="5" borderId="2" xfId="1" applyFont="1" applyFill="1" applyBorder="1">
      <alignment vertical="center"/>
    </xf>
    <xf numFmtId="176" fontId="4" fillId="5" borderId="3" xfId="1" applyNumberFormat="1" applyFont="1" applyFill="1" applyBorder="1">
      <alignment vertical="center"/>
    </xf>
    <xf numFmtId="41" fontId="4" fillId="0" borderId="25" xfId="1" applyFont="1" applyBorder="1">
      <alignment vertical="center"/>
    </xf>
    <xf numFmtId="41" fontId="4" fillId="5" borderId="19" xfId="1" applyFont="1" applyFill="1" applyBorder="1">
      <alignment vertical="center"/>
    </xf>
    <xf numFmtId="41" fontId="4" fillId="0" borderId="4" xfId="1" applyFont="1" applyBorder="1">
      <alignment vertical="center"/>
    </xf>
    <xf numFmtId="0" fontId="4" fillId="0" borderId="26" xfId="0" applyFont="1" applyBorder="1">
      <alignment vertical="center"/>
    </xf>
    <xf numFmtId="0" fontId="4" fillId="0" borderId="33" xfId="0" applyFont="1" applyBorder="1" applyAlignment="1">
      <alignment vertical="center" shrinkToFit="1"/>
    </xf>
    <xf numFmtId="0" fontId="5" fillId="0" borderId="34" xfId="0" applyFont="1" applyBorder="1" applyAlignment="1">
      <alignment horizontal="center" wrapText="1"/>
    </xf>
    <xf numFmtId="41" fontId="4" fillId="3" borderId="18" xfId="1" applyFont="1" applyFill="1" applyBorder="1">
      <alignment vertical="center"/>
    </xf>
    <xf numFmtId="41" fontId="4" fillId="0" borderId="35" xfId="1" applyFont="1" applyBorder="1">
      <alignment vertical="center"/>
    </xf>
    <xf numFmtId="41" fontId="4" fillId="0" borderId="36" xfId="1" applyFont="1" applyBorder="1">
      <alignment vertical="center"/>
    </xf>
    <xf numFmtId="41" fontId="7" fillId="0" borderId="34" xfId="1" applyFont="1" applyBorder="1">
      <alignment vertical="center"/>
    </xf>
    <xf numFmtId="41" fontId="4" fillId="4" borderId="33" xfId="1" applyFont="1" applyFill="1" applyBorder="1">
      <alignment vertical="center"/>
    </xf>
    <xf numFmtId="176" fontId="4" fillId="4" borderId="36" xfId="1" applyNumberFormat="1" applyFont="1" applyFill="1" applyBorder="1">
      <alignment vertical="center"/>
    </xf>
    <xf numFmtId="176" fontId="4" fillId="0" borderId="36" xfId="1" applyNumberFormat="1" applyFont="1" applyBorder="1">
      <alignment vertical="center"/>
    </xf>
    <xf numFmtId="41" fontId="4" fillId="0" borderId="34" xfId="1" applyFont="1" applyBorder="1">
      <alignment vertical="center"/>
    </xf>
    <xf numFmtId="41" fontId="4" fillId="5" borderId="33" xfId="1" applyFont="1" applyFill="1" applyBorder="1">
      <alignment vertical="center"/>
    </xf>
    <xf numFmtId="176" fontId="4" fillId="5" borderId="36" xfId="1" applyNumberFormat="1" applyFont="1" applyFill="1" applyBorder="1">
      <alignment vertical="center"/>
    </xf>
    <xf numFmtId="0" fontId="4" fillId="0" borderId="37" xfId="0" applyFont="1" applyBorder="1">
      <alignment vertical="center"/>
    </xf>
    <xf numFmtId="0" fontId="5" fillId="0" borderId="31" xfId="0" applyFont="1" applyBorder="1" applyAlignment="1">
      <alignment horizontal="center" wrapText="1"/>
    </xf>
    <xf numFmtId="0" fontId="4" fillId="0" borderId="32" xfId="0" applyFont="1" applyBorder="1">
      <alignment vertical="center"/>
    </xf>
    <xf numFmtId="41" fontId="4" fillId="4" borderId="11" xfId="1" applyFont="1" applyFill="1" applyBorder="1">
      <alignment vertical="center"/>
    </xf>
    <xf numFmtId="0" fontId="5" fillId="6" borderId="41" xfId="0" applyFont="1" applyFill="1" applyBorder="1" applyAlignment="1">
      <alignment wrapText="1"/>
    </xf>
    <xf numFmtId="176" fontId="5" fillId="6" borderId="27" xfId="1" applyNumberFormat="1" applyFont="1" applyFill="1" applyBorder="1">
      <alignment vertical="center"/>
    </xf>
    <xf numFmtId="41" fontId="5" fillId="6" borderId="42" xfId="1" applyFont="1" applyFill="1" applyBorder="1">
      <alignment vertical="center"/>
    </xf>
    <xf numFmtId="41" fontId="5" fillId="6" borderId="43" xfId="1" applyFont="1" applyFill="1" applyBorder="1">
      <alignment vertical="center"/>
    </xf>
    <xf numFmtId="41" fontId="5" fillId="6" borderId="44" xfId="1" applyFont="1" applyFill="1" applyBorder="1">
      <alignment vertical="center"/>
    </xf>
    <xf numFmtId="41" fontId="5" fillId="6" borderId="45" xfId="1" applyFont="1" applyFill="1" applyBorder="1">
      <alignment vertical="center"/>
    </xf>
    <xf numFmtId="41" fontId="5" fillId="6" borderId="46" xfId="1" applyFont="1" applyFill="1" applyBorder="1">
      <alignment vertical="center"/>
    </xf>
    <xf numFmtId="176" fontId="5" fillId="6" borderId="44" xfId="1" applyNumberFormat="1" applyFont="1" applyFill="1" applyBorder="1">
      <alignment vertical="center"/>
    </xf>
    <xf numFmtId="0" fontId="5" fillId="6" borderId="40" xfId="0" applyFont="1" applyFill="1" applyBorder="1">
      <alignment vertical="center"/>
    </xf>
    <xf numFmtId="0" fontId="5" fillId="0" borderId="36" xfId="0" applyFont="1" applyBorder="1" applyAlignment="1">
      <alignment horizontal="center" vertical="center"/>
    </xf>
    <xf numFmtId="41" fontId="4" fillId="3" borderId="3" xfId="1" applyFont="1" applyFill="1" applyBorder="1">
      <alignment vertical="center"/>
    </xf>
    <xf numFmtId="41" fontId="4" fillId="4" borderId="18" xfId="1" applyFont="1" applyFill="1" applyBorder="1">
      <alignment vertical="center"/>
    </xf>
    <xf numFmtId="0" fontId="5" fillId="0" borderId="9" xfId="0" applyFont="1" applyBorder="1" applyAlignment="1">
      <alignment horizontal="center" vertical="center"/>
    </xf>
    <xf numFmtId="41" fontId="4" fillId="0" borderId="12" xfId="1" applyFont="1" applyFill="1" applyBorder="1">
      <alignment vertical="center"/>
    </xf>
    <xf numFmtId="41" fontId="4" fillId="0" borderId="9" xfId="1" applyFont="1" applyFill="1" applyBorder="1">
      <alignment vertical="center"/>
    </xf>
    <xf numFmtId="41" fontId="4" fillId="0" borderId="10" xfId="1" applyFont="1" applyFill="1" applyBorder="1">
      <alignment vertical="center"/>
    </xf>
    <xf numFmtId="176" fontId="4" fillId="0" borderId="36" xfId="1" applyNumberFormat="1" applyFont="1" applyFill="1" applyBorder="1">
      <alignment vertical="center"/>
    </xf>
    <xf numFmtId="176" fontId="4" fillId="5" borderId="8" xfId="1" applyNumberFormat="1" applyFont="1" applyFill="1" applyBorder="1">
      <alignment vertical="center"/>
    </xf>
    <xf numFmtId="0" fontId="5" fillId="7" borderId="10" xfId="0" applyFont="1" applyFill="1" applyBorder="1" applyAlignment="1">
      <alignment horizontal="center" wrapText="1"/>
    </xf>
    <xf numFmtId="0" fontId="5" fillId="7" borderId="10" xfId="0" applyFont="1" applyFill="1" applyBorder="1" applyAlignment="1">
      <alignment horizontal="center" vertical="center" wrapText="1"/>
    </xf>
    <xf numFmtId="41" fontId="4" fillId="4" borderId="9" xfId="1" applyFont="1" applyFill="1" applyBorder="1">
      <alignment vertical="center"/>
    </xf>
    <xf numFmtId="176" fontId="4" fillId="4" borderId="11" xfId="1" applyNumberFormat="1" applyFont="1" applyFill="1" applyBorder="1">
      <alignment vertical="center"/>
    </xf>
    <xf numFmtId="0" fontId="5" fillId="6" borderId="46" xfId="0" applyFont="1" applyFill="1" applyBorder="1">
      <alignment vertical="center"/>
    </xf>
    <xf numFmtId="0" fontId="5" fillId="6" borderId="44" xfId="0" applyFont="1" applyFill="1" applyBorder="1" applyAlignment="1">
      <alignment horizontal="center" vertical="center"/>
    </xf>
    <xf numFmtId="0" fontId="5" fillId="6" borderId="45" xfId="0" applyFont="1" applyFill="1" applyBorder="1" applyAlignment="1">
      <alignment horizontal="center" vertical="center"/>
    </xf>
    <xf numFmtId="41" fontId="5" fillId="6" borderId="47" xfId="1" applyFont="1" applyFill="1" applyBorder="1">
      <alignment vertical="center"/>
    </xf>
    <xf numFmtId="176" fontId="5" fillId="6" borderId="20" xfId="1" applyNumberFormat="1" applyFont="1" applyFill="1" applyBorder="1">
      <alignment vertical="center"/>
    </xf>
    <xf numFmtId="0" fontId="9" fillId="0" borderId="47" xfId="0" applyFont="1" applyBorder="1">
      <alignment vertical="center"/>
    </xf>
    <xf numFmtId="0" fontId="9" fillId="0" borderId="20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41" fontId="9" fillId="3" borderId="47" xfId="1" applyFont="1" applyFill="1" applyBorder="1">
      <alignment vertical="center"/>
    </xf>
    <xf numFmtId="176" fontId="9" fillId="3" borderId="20" xfId="1" applyNumberFormat="1" applyFont="1" applyFill="1" applyBorder="1">
      <alignment vertical="center"/>
    </xf>
    <xf numFmtId="41" fontId="9" fillId="3" borderId="21" xfId="1" applyFont="1" applyFill="1" applyBorder="1">
      <alignment vertical="center"/>
    </xf>
    <xf numFmtId="41" fontId="9" fillId="0" borderId="49" xfId="1" applyFont="1" applyBorder="1">
      <alignment vertical="center"/>
    </xf>
    <xf numFmtId="41" fontId="9" fillId="0" borderId="20" xfId="1" applyFont="1" applyBorder="1">
      <alignment vertical="center"/>
    </xf>
    <xf numFmtId="41" fontId="9" fillId="0" borderId="48" xfId="1" applyFont="1" applyBorder="1">
      <alignment vertical="center"/>
    </xf>
    <xf numFmtId="41" fontId="9" fillId="4" borderId="47" xfId="1" applyFont="1" applyFill="1" applyBorder="1">
      <alignment vertical="center"/>
    </xf>
    <xf numFmtId="176" fontId="9" fillId="4" borderId="20" xfId="1" applyNumberFormat="1" applyFont="1" applyFill="1" applyBorder="1">
      <alignment vertical="center"/>
    </xf>
    <xf numFmtId="41" fontId="9" fillId="4" borderId="21" xfId="1" applyFont="1" applyFill="1" applyBorder="1">
      <alignment vertical="center"/>
    </xf>
    <xf numFmtId="176" fontId="9" fillId="0" borderId="20" xfId="1" applyNumberFormat="1" applyFont="1" applyBorder="1">
      <alignment vertical="center"/>
    </xf>
    <xf numFmtId="41" fontId="9" fillId="5" borderId="47" xfId="1" applyFont="1" applyFill="1" applyBorder="1">
      <alignment vertical="center"/>
    </xf>
    <xf numFmtId="176" fontId="9" fillId="5" borderId="20" xfId="1" applyNumberFormat="1" applyFont="1" applyFill="1" applyBorder="1">
      <alignment vertical="center"/>
    </xf>
    <xf numFmtId="41" fontId="9" fillId="5" borderId="21" xfId="1" applyFont="1" applyFill="1" applyBorder="1">
      <alignment vertical="center"/>
    </xf>
    <xf numFmtId="0" fontId="9" fillId="0" borderId="50" xfId="0" applyFont="1" applyBorder="1">
      <alignment vertical="center"/>
    </xf>
    <xf numFmtId="0" fontId="10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41" fontId="4" fillId="0" borderId="0" xfId="1" applyFont="1" applyBorder="1">
      <alignment vertical="center"/>
    </xf>
    <xf numFmtId="176" fontId="4" fillId="0" borderId="0" xfId="1" applyNumberFormat="1" applyFont="1" applyBorder="1">
      <alignment vertical="center"/>
    </xf>
    <xf numFmtId="0" fontId="4" fillId="0" borderId="29" xfId="0" applyFont="1" applyBorder="1" applyAlignment="1">
      <alignment vertical="center" shrinkToFit="1"/>
    </xf>
    <xf numFmtId="41" fontId="4" fillId="3" borderId="51" xfId="1" applyFont="1" applyFill="1" applyBorder="1">
      <alignment vertical="center"/>
    </xf>
    <xf numFmtId="41" fontId="4" fillId="3" borderId="14" xfId="1" applyFont="1" applyFill="1" applyBorder="1">
      <alignment vertical="center"/>
    </xf>
    <xf numFmtId="176" fontId="7" fillId="4" borderId="14" xfId="1" applyNumberFormat="1" applyFont="1" applyFill="1" applyBorder="1">
      <alignment vertical="center"/>
    </xf>
    <xf numFmtId="41" fontId="4" fillId="4" borderId="15" xfId="1" applyFont="1" applyFill="1" applyBorder="1">
      <alignment vertical="center"/>
    </xf>
    <xf numFmtId="41" fontId="4" fillId="4" borderId="28" xfId="1" applyFont="1" applyFill="1" applyBorder="1">
      <alignment vertical="center"/>
    </xf>
    <xf numFmtId="41" fontId="4" fillId="5" borderId="28" xfId="1" applyFont="1" applyFill="1" applyBorder="1">
      <alignment vertical="center"/>
    </xf>
    <xf numFmtId="41" fontId="4" fillId="4" borderId="22" xfId="1" applyFont="1" applyFill="1" applyBorder="1">
      <alignment vertical="center"/>
    </xf>
    <xf numFmtId="41" fontId="4" fillId="5" borderId="22" xfId="1" applyFont="1" applyFill="1" applyBorder="1">
      <alignment vertical="center"/>
    </xf>
    <xf numFmtId="41" fontId="4" fillId="5" borderId="9" xfId="1" applyFont="1" applyFill="1" applyBorder="1">
      <alignment vertical="center"/>
    </xf>
    <xf numFmtId="0" fontId="5" fillId="0" borderId="25" xfId="0" applyFont="1" applyBorder="1" applyAlignment="1">
      <alignment horizontal="center" wrapText="1"/>
    </xf>
    <xf numFmtId="41" fontId="4" fillId="5" borderId="18" xfId="1" applyFont="1" applyFill="1" applyBorder="1">
      <alignment vertical="center"/>
    </xf>
    <xf numFmtId="41" fontId="4" fillId="3" borderId="52" xfId="1" applyFont="1" applyFill="1" applyBorder="1">
      <alignment vertical="center"/>
    </xf>
    <xf numFmtId="41" fontId="4" fillId="3" borderId="36" xfId="1" applyFont="1" applyFill="1" applyBorder="1">
      <alignment vertical="center"/>
    </xf>
    <xf numFmtId="0" fontId="7" fillId="0" borderId="37" xfId="0" applyFont="1" applyBorder="1">
      <alignment vertical="center"/>
    </xf>
    <xf numFmtId="41" fontId="4" fillId="3" borderId="53" xfId="1" applyFont="1" applyFill="1" applyBorder="1">
      <alignment vertical="center"/>
    </xf>
    <xf numFmtId="41" fontId="4" fillId="3" borderId="54" xfId="1" applyFont="1" applyFill="1" applyBorder="1">
      <alignment vertical="center"/>
    </xf>
    <xf numFmtId="0" fontId="5" fillId="0" borderId="3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31" xfId="0" applyFont="1" applyBorder="1" applyAlignment="1">
      <alignment vertical="center" wrapText="1"/>
    </xf>
    <xf numFmtId="0" fontId="5" fillId="7" borderId="31" xfId="0" applyFont="1" applyFill="1" applyBorder="1" applyAlignment="1">
      <alignment horizontal="center" vertical="center" wrapText="1"/>
    </xf>
    <xf numFmtId="41" fontId="4" fillId="6" borderId="43" xfId="1" applyFont="1" applyFill="1" applyBorder="1">
      <alignment vertical="center"/>
    </xf>
    <xf numFmtId="176" fontId="5" fillId="6" borderId="43" xfId="1" applyNumberFormat="1" applyFont="1" applyFill="1" applyBorder="1">
      <alignment vertical="center"/>
    </xf>
    <xf numFmtId="0" fontId="5" fillId="0" borderId="10" xfId="0" applyFont="1" applyBorder="1" applyAlignment="1">
      <alignment vertical="center" wrapText="1"/>
    </xf>
    <xf numFmtId="0" fontId="5" fillId="0" borderId="17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4" fillId="0" borderId="20" xfId="0" applyFont="1" applyBorder="1">
      <alignment vertical="center"/>
    </xf>
    <xf numFmtId="0" fontId="14" fillId="0" borderId="20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41" fontId="14" fillId="3" borderId="49" xfId="1" applyFont="1" applyFill="1" applyBorder="1">
      <alignment vertical="center"/>
    </xf>
    <xf numFmtId="176" fontId="14" fillId="3" borderId="20" xfId="1" applyNumberFormat="1" applyFont="1" applyFill="1" applyBorder="1">
      <alignment vertical="center"/>
    </xf>
    <xf numFmtId="41" fontId="14" fillId="3" borderId="21" xfId="1" applyFont="1" applyFill="1" applyBorder="1">
      <alignment vertical="center"/>
    </xf>
    <xf numFmtId="41" fontId="14" fillId="0" borderId="49" xfId="1" applyFont="1" applyBorder="1">
      <alignment vertical="center"/>
    </xf>
    <xf numFmtId="41" fontId="14" fillId="0" borderId="20" xfId="1" applyFont="1" applyBorder="1">
      <alignment vertical="center"/>
    </xf>
    <xf numFmtId="41" fontId="14" fillId="0" borderId="48" xfId="1" applyFont="1" applyBorder="1">
      <alignment vertical="center"/>
    </xf>
    <xf numFmtId="41" fontId="14" fillId="4" borderId="47" xfId="1" applyFont="1" applyFill="1" applyBorder="1">
      <alignment vertical="center"/>
    </xf>
    <xf numFmtId="176" fontId="14" fillId="4" borderId="20" xfId="1" applyNumberFormat="1" applyFont="1" applyFill="1" applyBorder="1">
      <alignment vertical="center"/>
    </xf>
    <xf numFmtId="41" fontId="14" fillId="4" borderId="21" xfId="1" applyFont="1" applyFill="1" applyBorder="1">
      <alignment vertical="center"/>
    </xf>
    <xf numFmtId="176" fontId="14" fillId="0" borderId="20" xfId="1" applyNumberFormat="1" applyFont="1" applyBorder="1">
      <alignment vertical="center"/>
    </xf>
    <xf numFmtId="41" fontId="14" fillId="5" borderId="47" xfId="1" applyFont="1" applyFill="1" applyBorder="1">
      <alignment vertical="center"/>
    </xf>
    <xf numFmtId="176" fontId="14" fillId="5" borderId="20" xfId="1" applyNumberFormat="1" applyFont="1" applyFill="1" applyBorder="1">
      <alignment vertical="center"/>
    </xf>
    <xf numFmtId="41" fontId="14" fillId="5" borderId="21" xfId="1" applyFont="1" applyFill="1" applyBorder="1">
      <alignment vertical="center"/>
    </xf>
    <xf numFmtId="0" fontId="14" fillId="0" borderId="50" xfId="0" applyFont="1" applyBorder="1">
      <alignment vertical="center"/>
    </xf>
    <xf numFmtId="0" fontId="12" fillId="0" borderId="0" xfId="0" applyFont="1" applyAlignment="1">
      <alignment horizontal="center" vertical="center"/>
    </xf>
    <xf numFmtId="41" fontId="12" fillId="0" borderId="0" xfId="1" applyFont="1" applyBorder="1">
      <alignment vertical="center"/>
    </xf>
    <xf numFmtId="176" fontId="12" fillId="0" borderId="0" xfId="1" applyNumberFormat="1" applyFont="1" applyBorder="1">
      <alignment vertical="center"/>
    </xf>
    <xf numFmtId="41" fontId="12" fillId="2" borderId="12" xfId="1" applyFont="1" applyFill="1" applyBorder="1" applyAlignment="1">
      <alignment horizontal="center" vertical="center"/>
    </xf>
    <xf numFmtId="176" fontId="12" fillId="2" borderId="9" xfId="1" applyNumberFormat="1" applyFont="1" applyFill="1" applyBorder="1" applyAlignment="1">
      <alignment horizontal="center" vertical="center"/>
    </xf>
    <xf numFmtId="41" fontId="12" fillId="2" borderId="11" xfId="1" applyFont="1" applyFill="1" applyBorder="1" applyAlignment="1">
      <alignment horizontal="center" vertical="center"/>
    </xf>
    <xf numFmtId="41" fontId="12" fillId="2" borderId="9" xfId="1" applyFont="1" applyFill="1" applyBorder="1" applyAlignment="1">
      <alignment horizontal="center" vertical="center"/>
    </xf>
    <xf numFmtId="41" fontId="12" fillId="2" borderId="10" xfId="1" applyFont="1" applyFill="1" applyBorder="1" applyAlignment="1">
      <alignment horizontal="center" vertical="center"/>
    </xf>
    <xf numFmtId="41" fontId="12" fillId="2" borderId="8" xfId="1" applyFont="1" applyFill="1" applyBorder="1" applyAlignment="1">
      <alignment horizontal="center" vertical="center"/>
    </xf>
    <xf numFmtId="0" fontId="12" fillId="0" borderId="9" xfId="0" applyFont="1" applyBorder="1">
      <alignment vertical="center"/>
    </xf>
    <xf numFmtId="0" fontId="12" fillId="0" borderId="9" xfId="0" applyFont="1" applyBorder="1" applyAlignment="1">
      <alignment vertical="center" shrinkToFit="1"/>
    </xf>
    <xf numFmtId="0" fontId="14" fillId="0" borderId="11" xfId="0" applyFont="1" applyBorder="1" applyAlignment="1">
      <alignment horizontal="center" wrapText="1"/>
    </xf>
    <xf numFmtId="41" fontId="12" fillId="3" borderId="58" xfId="1" applyFont="1" applyFill="1" applyBorder="1">
      <alignment vertical="center"/>
    </xf>
    <xf numFmtId="41" fontId="12" fillId="3" borderId="9" xfId="1" applyFont="1" applyFill="1" applyBorder="1">
      <alignment vertical="center"/>
    </xf>
    <xf numFmtId="41" fontId="12" fillId="3" borderId="11" xfId="1" applyFont="1" applyFill="1" applyBorder="1">
      <alignment vertical="center"/>
    </xf>
    <xf numFmtId="41" fontId="12" fillId="0" borderId="12" xfId="1" applyFont="1" applyBorder="1">
      <alignment vertical="center"/>
    </xf>
    <xf numFmtId="41" fontId="12" fillId="0" borderId="9" xfId="1" applyFont="1" applyBorder="1">
      <alignment vertical="center"/>
    </xf>
    <xf numFmtId="41" fontId="12" fillId="0" borderId="10" xfId="1" applyFont="1" applyBorder="1">
      <alignment vertical="center"/>
    </xf>
    <xf numFmtId="41" fontId="12" fillId="4" borderId="8" xfId="1" applyFont="1" applyFill="1" applyBorder="1">
      <alignment vertical="center"/>
    </xf>
    <xf numFmtId="176" fontId="12" fillId="4" borderId="9" xfId="1" applyNumberFormat="1" applyFont="1" applyFill="1" applyBorder="1">
      <alignment vertical="center"/>
    </xf>
    <xf numFmtId="41" fontId="12" fillId="4" borderId="11" xfId="1" applyFont="1" applyFill="1" applyBorder="1">
      <alignment vertical="center"/>
    </xf>
    <xf numFmtId="176" fontId="12" fillId="0" borderId="9" xfId="1" applyNumberFormat="1" applyFont="1" applyBorder="1">
      <alignment vertical="center"/>
    </xf>
    <xf numFmtId="41" fontId="12" fillId="5" borderId="8" xfId="1" applyFont="1" applyFill="1" applyBorder="1">
      <alignment vertical="center"/>
    </xf>
    <xf numFmtId="176" fontId="12" fillId="5" borderId="9" xfId="1" applyNumberFormat="1" applyFont="1" applyFill="1" applyBorder="1">
      <alignment vertical="center"/>
    </xf>
    <xf numFmtId="41" fontId="12" fillId="5" borderId="11" xfId="1" applyFont="1" applyFill="1" applyBorder="1">
      <alignment vertical="center"/>
    </xf>
    <xf numFmtId="0" fontId="12" fillId="0" borderId="13" xfId="0" applyFont="1" applyBorder="1">
      <alignment vertical="center"/>
    </xf>
    <xf numFmtId="41" fontId="12" fillId="0" borderId="0" xfId="0" applyNumberFormat="1" applyFont="1">
      <alignment vertical="center"/>
    </xf>
    <xf numFmtId="0" fontId="14" fillId="0" borderId="11" xfId="0" applyFont="1" applyBorder="1" applyAlignment="1">
      <alignment horizontal="center" vertical="center" wrapText="1"/>
    </xf>
    <xf numFmtId="41" fontId="15" fillId="0" borderId="10" xfId="1" applyFont="1" applyBorder="1">
      <alignment vertical="center"/>
    </xf>
    <xf numFmtId="0" fontId="15" fillId="0" borderId="13" xfId="0" applyFont="1" applyBorder="1">
      <alignment vertical="center"/>
    </xf>
    <xf numFmtId="41" fontId="12" fillId="3" borderId="57" xfId="1" applyFont="1" applyFill="1" applyBorder="1">
      <alignment vertical="center"/>
    </xf>
    <xf numFmtId="41" fontId="12" fillId="3" borderId="14" xfId="1" applyFont="1" applyFill="1" applyBorder="1">
      <alignment vertical="center"/>
    </xf>
    <xf numFmtId="41" fontId="12" fillId="3" borderId="15" xfId="1" applyFont="1" applyFill="1" applyBorder="1">
      <alignment vertical="center"/>
    </xf>
    <xf numFmtId="41" fontId="12" fillId="0" borderId="30" xfId="1" applyFont="1" applyBorder="1">
      <alignment vertical="center"/>
    </xf>
    <xf numFmtId="41" fontId="12" fillId="0" borderId="14" xfId="1" applyFont="1" applyBorder="1">
      <alignment vertical="center"/>
    </xf>
    <xf numFmtId="41" fontId="15" fillId="0" borderId="31" xfId="1" applyFont="1" applyBorder="1">
      <alignment vertical="center"/>
    </xf>
    <xf numFmtId="41" fontId="12" fillId="4" borderId="29" xfId="1" applyFont="1" applyFill="1" applyBorder="1">
      <alignment vertical="center"/>
    </xf>
    <xf numFmtId="176" fontId="15" fillId="4" borderId="14" xfId="1" applyNumberFormat="1" applyFont="1" applyFill="1" applyBorder="1">
      <alignment vertical="center"/>
    </xf>
    <xf numFmtId="41" fontId="12" fillId="4" borderId="15" xfId="1" applyFont="1" applyFill="1" applyBorder="1">
      <alignment vertical="center"/>
    </xf>
    <xf numFmtId="176" fontId="12" fillId="0" borderId="14" xfId="1" applyNumberFormat="1" applyFont="1" applyBorder="1">
      <alignment vertical="center"/>
    </xf>
    <xf numFmtId="41" fontId="12" fillId="0" borderId="31" xfId="1" applyFont="1" applyBorder="1">
      <alignment vertical="center"/>
    </xf>
    <xf numFmtId="41" fontId="12" fillId="5" borderId="29" xfId="1" applyFont="1" applyFill="1" applyBorder="1">
      <alignment vertical="center"/>
    </xf>
    <xf numFmtId="176" fontId="12" fillId="5" borderId="14" xfId="1" applyNumberFormat="1" applyFont="1" applyFill="1" applyBorder="1">
      <alignment vertical="center"/>
    </xf>
    <xf numFmtId="41" fontId="12" fillId="5" borderId="15" xfId="1" applyFont="1" applyFill="1" applyBorder="1">
      <alignment vertical="center"/>
    </xf>
    <xf numFmtId="0" fontId="15" fillId="0" borderId="32" xfId="0" applyFont="1" applyBorder="1">
      <alignment vertical="center"/>
    </xf>
    <xf numFmtId="41" fontId="12" fillId="3" borderId="59" xfId="1" applyFont="1" applyFill="1" applyBorder="1">
      <alignment vertical="center"/>
    </xf>
    <xf numFmtId="41" fontId="12" fillId="3" borderId="3" xfId="1" applyFont="1" applyFill="1" applyBorder="1">
      <alignment vertical="center"/>
    </xf>
    <xf numFmtId="41" fontId="12" fillId="3" borderId="28" xfId="1" applyFont="1" applyFill="1" applyBorder="1">
      <alignment vertical="center"/>
    </xf>
    <xf numFmtId="41" fontId="12" fillId="0" borderId="6" xfId="1" applyFont="1" applyBorder="1">
      <alignment vertical="center"/>
    </xf>
    <xf numFmtId="41" fontId="12" fillId="0" borderId="3" xfId="1" applyFont="1" applyBorder="1">
      <alignment vertical="center"/>
    </xf>
    <xf numFmtId="41" fontId="15" fillId="0" borderId="4" xfId="1" applyFont="1" applyBorder="1">
      <alignment vertical="center"/>
    </xf>
    <xf numFmtId="41" fontId="12" fillId="4" borderId="2" xfId="1" applyFont="1" applyFill="1" applyBorder="1">
      <alignment vertical="center"/>
    </xf>
    <xf numFmtId="176" fontId="15" fillId="4" borderId="3" xfId="1" applyNumberFormat="1" applyFont="1" applyFill="1" applyBorder="1">
      <alignment vertical="center"/>
    </xf>
    <xf numFmtId="41" fontId="12" fillId="4" borderId="28" xfId="1" applyFont="1" applyFill="1" applyBorder="1">
      <alignment vertical="center"/>
    </xf>
    <xf numFmtId="176" fontId="12" fillId="0" borderId="3" xfId="1" applyNumberFormat="1" applyFont="1" applyBorder="1">
      <alignment vertical="center"/>
    </xf>
    <xf numFmtId="41" fontId="12" fillId="0" borderId="4" xfId="1" applyFont="1" applyBorder="1">
      <alignment vertical="center"/>
    </xf>
    <xf numFmtId="41" fontId="12" fillId="5" borderId="2" xfId="1" applyFont="1" applyFill="1" applyBorder="1">
      <alignment vertical="center"/>
    </xf>
    <xf numFmtId="176" fontId="12" fillId="5" borderId="3" xfId="1" applyNumberFormat="1" applyFont="1" applyFill="1" applyBorder="1">
      <alignment vertical="center"/>
    </xf>
    <xf numFmtId="41" fontId="12" fillId="5" borderId="28" xfId="1" applyFont="1" applyFill="1" applyBorder="1">
      <alignment vertical="center"/>
    </xf>
    <xf numFmtId="0" fontId="15" fillId="0" borderId="7" xfId="0" applyFont="1" applyBorder="1">
      <alignment vertical="center"/>
    </xf>
    <xf numFmtId="176" fontId="15" fillId="4" borderId="9" xfId="1" applyNumberFormat="1" applyFont="1" applyFill="1" applyBorder="1">
      <alignment vertical="center"/>
    </xf>
    <xf numFmtId="176" fontId="12" fillId="4" borderId="14" xfId="1" applyNumberFormat="1" applyFont="1" applyFill="1" applyBorder="1">
      <alignment vertical="center"/>
    </xf>
    <xf numFmtId="41" fontId="12" fillId="3" borderId="60" xfId="1" applyFont="1" applyFill="1" applyBorder="1">
      <alignment vertical="center"/>
    </xf>
    <xf numFmtId="41" fontId="12" fillId="3" borderId="24" xfId="1" applyFont="1" applyFill="1" applyBorder="1">
      <alignment vertical="center"/>
    </xf>
    <xf numFmtId="41" fontId="12" fillId="3" borderId="22" xfId="1" applyFont="1" applyFill="1" applyBorder="1">
      <alignment vertical="center"/>
    </xf>
    <xf numFmtId="41" fontId="12" fillId="0" borderId="23" xfId="1" applyFont="1" applyBorder="1">
      <alignment vertical="center"/>
    </xf>
    <xf numFmtId="41" fontId="12" fillId="0" borderId="24" xfId="1" applyFont="1" applyBorder="1">
      <alignment vertical="center"/>
    </xf>
    <xf numFmtId="41" fontId="15" fillId="0" borderId="25" xfId="1" applyFont="1" applyBorder="1">
      <alignment vertical="center"/>
    </xf>
    <xf numFmtId="41" fontId="12" fillId="4" borderId="19" xfId="1" applyFont="1" applyFill="1" applyBorder="1">
      <alignment vertical="center"/>
    </xf>
    <xf numFmtId="176" fontId="12" fillId="4" borderId="24" xfId="1" applyNumberFormat="1" applyFont="1" applyFill="1" applyBorder="1">
      <alignment vertical="center"/>
    </xf>
    <xf numFmtId="41" fontId="12" fillId="4" borderId="22" xfId="1" applyFont="1" applyFill="1" applyBorder="1">
      <alignment vertical="center"/>
    </xf>
    <xf numFmtId="176" fontId="12" fillId="0" borderId="24" xfId="1" applyNumberFormat="1" applyFont="1" applyBorder="1">
      <alignment vertical="center"/>
    </xf>
    <xf numFmtId="41" fontId="12" fillId="0" borderId="25" xfId="1" applyFont="1" applyBorder="1">
      <alignment vertical="center"/>
    </xf>
    <xf numFmtId="41" fontId="12" fillId="5" borderId="19" xfId="1" applyFont="1" applyFill="1" applyBorder="1">
      <alignment vertical="center"/>
    </xf>
    <xf numFmtId="176" fontId="12" fillId="5" borderId="24" xfId="1" applyNumberFormat="1" applyFont="1" applyFill="1" applyBorder="1">
      <alignment vertical="center"/>
    </xf>
    <xf numFmtId="41" fontId="12" fillId="5" borderId="22" xfId="1" applyFont="1" applyFill="1" applyBorder="1">
      <alignment vertical="center"/>
    </xf>
    <xf numFmtId="0" fontId="15" fillId="0" borderId="26" xfId="0" applyFont="1" applyBorder="1">
      <alignment vertical="center"/>
    </xf>
    <xf numFmtId="176" fontId="12" fillId="4" borderId="3" xfId="1" applyNumberFormat="1" applyFont="1" applyFill="1" applyBorder="1">
      <alignment vertical="center"/>
    </xf>
    <xf numFmtId="41" fontId="12" fillId="3" borderId="12" xfId="1" applyFont="1" applyFill="1" applyBorder="1">
      <alignment vertical="center"/>
    </xf>
    <xf numFmtId="41" fontId="12" fillId="5" borderId="9" xfId="1" applyFont="1" applyFill="1" applyBorder="1">
      <alignment vertical="center"/>
    </xf>
    <xf numFmtId="41" fontId="12" fillId="3" borderId="23" xfId="1" applyFont="1" applyFill="1" applyBorder="1">
      <alignment vertical="center"/>
    </xf>
    <xf numFmtId="41" fontId="12" fillId="3" borderId="36" xfId="1" applyFont="1" applyFill="1" applyBorder="1">
      <alignment vertical="center"/>
    </xf>
    <xf numFmtId="41" fontId="12" fillId="3" borderId="18" xfId="1" applyFont="1" applyFill="1" applyBorder="1">
      <alignment vertical="center"/>
    </xf>
    <xf numFmtId="41" fontId="12" fillId="0" borderId="35" xfId="1" applyFont="1" applyBorder="1">
      <alignment vertical="center"/>
    </xf>
    <xf numFmtId="41" fontId="12" fillId="0" borderId="36" xfId="1" applyFont="1" applyBorder="1">
      <alignment vertical="center"/>
    </xf>
    <xf numFmtId="41" fontId="15" fillId="0" borderId="34" xfId="1" applyFont="1" applyBorder="1">
      <alignment vertical="center"/>
    </xf>
    <xf numFmtId="41" fontId="12" fillId="4" borderId="33" xfId="1" applyFont="1" applyFill="1" applyBorder="1">
      <alignment vertical="center"/>
    </xf>
    <xf numFmtId="176" fontId="12" fillId="4" borderId="36" xfId="1" applyNumberFormat="1" applyFont="1" applyFill="1" applyBorder="1">
      <alignment vertical="center"/>
    </xf>
    <xf numFmtId="41" fontId="12" fillId="4" borderId="18" xfId="1" applyFont="1" applyFill="1" applyBorder="1">
      <alignment vertical="center"/>
    </xf>
    <xf numFmtId="176" fontId="12" fillId="0" borderId="36" xfId="1" applyNumberFormat="1" applyFont="1" applyBorder="1">
      <alignment vertical="center"/>
    </xf>
    <xf numFmtId="41" fontId="12" fillId="0" borderId="34" xfId="1" applyFont="1" applyBorder="1">
      <alignment vertical="center"/>
    </xf>
    <xf numFmtId="41" fontId="12" fillId="5" borderId="33" xfId="1" applyFont="1" applyFill="1" applyBorder="1">
      <alignment vertical="center"/>
    </xf>
    <xf numFmtId="176" fontId="12" fillId="5" borderId="36" xfId="1" applyNumberFormat="1" applyFont="1" applyFill="1" applyBorder="1">
      <alignment vertical="center"/>
    </xf>
    <xf numFmtId="41" fontId="12" fillId="5" borderId="18" xfId="1" applyFont="1" applyFill="1" applyBorder="1">
      <alignment vertical="center"/>
    </xf>
    <xf numFmtId="0" fontId="15" fillId="0" borderId="37" xfId="0" applyFont="1" applyBorder="1">
      <alignment vertical="center"/>
    </xf>
    <xf numFmtId="0" fontId="12" fillId="0" borderId="26" xfId="0" applyFont="1" applyBorder="1">
      <alignment vertical="center"/>
    </xf>
    <xf numFmtId="0" fontId="12" fillId="0" borderId="37" xfId="0" applyFont="1" applyBorder="1">
      <alignment vertical="center"/>
    </xf>
    <xf numFmtId="41" fontId="16" fillId="4" borderId="11" xfId="1" applyFont="1" applyFill="1" applyBorder="1">
      <alignment vertical="center"/>
    </xf>
    <xf numFmtId="0" fontId="12" fillId="0" borderId="32" xfId="0" applyFont="1" applyBorder="1">
      <alignment vertical="center"/>
    </xf>
    <xf numFmtId="0" fontId="12" fillId="0" borderId="14" xfId="0" applyFont="1" applyBorder="1">
      <alignment vertical="center"/>
    </xf>
    <xf numFmtId="0" fontId="12" fillId="0" borderId="14" xfId="0" applyFont="1" applyBorder="1" applyAlignment="1">
      <alignment vertical="center" shrinkToFit="1"/>
    </xf>
    <xf numFmtId="0" fontId="14" fillId="0" borderId="15" xfId="0" applyFont="1" applyBorder="1" applyAlignment="1">
      <alignment horizontal="center" wrapText="1"/>
    </xf>
    <xf numFmtId="176" fontId="14" fillId="6" borderId="44" xfId="1" applyNumberFormat="1" applyFont="1" applyFill="1" applyBorder="1">
      <alignment vertical="center"/>
    </xf>
    <xf numFmtId="41" fontId="14" fillId="6" borderId="42" xfId="1" applyFont="1" applyFill="1" applyBorder="1">
      <alignment vertical="center"/>
    </xf>
    <xf numFmtId="41" fontId="14" fillId="6" borderId="43" xfId="1" applyFont="1" applyFill="1" applyBorder="1">
      <alignment vertical="center"/>
    </xf>
    <xf numFmtId="41" fontId="14" fillId="6" borderId="44" xfId="1" applyFont="1" applyFill="1" applyBorder="1">
      <alignment vertical="center"/>
    </xf>
    <xf numFmtId="41" fontId="14" fillId="6" borderId="45" xfId="1" applyFont="1" applyFill="1" applyBorder="1">
      <alignment vertical="center"/>
    </xf>
    <xf numFmtId="41" fontId="14" fillId="6" borderId="46" xfId="1" applyFont="1" applyFill="1" applyBorder="1">
      <alignment vertical="center"/>
    </xf>
    <xf numFmtId="0" fontId="14" fillId="6" borderId="40" xfId="0" applyFont="1" applyFill="1" applyBorder="1">
      <alignment vertical="center"/>
    </xf>
    <xf numFmtId="0" fontId="12" fillId="0" borderId="36" xfId="0" applyFont="1" applyBorder="1">
      <alignment vertical="center"/>
    </xf>
    <xf numFmtId="0" fontId="14" fillId="0" borderId="18" xfId="0" applyFont="1" applyBorder="1" applyAlignment="1">
      <alignment horizontal="center" wrapText="1"/>
    </xf>
    <xf numFmtId="41" fontId="12" fillId="3" borderId="35" xfId="1" applyFont="1" applyFill="1" applyBorder="1">
      <alignment vertical="center"/>
    </xf>
    <xf numFmtId="41" fontId="12" fillId="0" borderId="12" xfId="1" applyFont="1" applyFill="1" applyBorder="1">
      <alignment vertical="center"/>
    </xf>
    <xf numFmtId="41" fontId="12" fillId="0" borderId="9" xfId="1" applyFont="1" applyFill="1" applyBorder="1">
      <alignment vertical="center"/>
    </xf>
    <xf numFmtId="41" fontId="12" fillId="0" borderId="10" xfId="1" applyFont="1" applyFill="1" applyBorder="1">
      <alignment vertical="center"/>
    </xf>
    <xf numFmtId="176" fontId="12" fillId="0" borderId="36" xfId="1" applyNumberFormat="1" applyFont="1" applyFill="1" applyBorder="1">
      <alignment vertical="center"/>
    </xf>
    <xf numFmtId="176" fontId="12" fillId="5" borderId="8" xfId="1" applyNumberFormat="1" applyFont="1" applyFill="1" applyBorder="1">
      <alignment vertical="center"/>
    </xf>
    <xf numFmtId="0" fontId="12" fillId="0" borderId="13" xfId="0" applyFont="1" applyBorder="1" applyAlignment="1">
      <alignment vertical="center" wrapText="1"/>
    </xf>
    <xf numFmtId="0" fontId="14" fillId="7" borderId="11" xfId="0" applyFont="1" applyFill="1" applyBorder="1" applyAlignment="1">
      <alignment horizontal="center" vertical="center" wrapText="1"/>
    </xf>
    <xf numFmtId="0" fontId="14" fillId="7" borderId="11" xfId="0" applyFont="1" applyFill="1" applyBorder="1" applyAlignment="1">
      <alignment horizontal="center" wrapText="1"/>
    </xf>
    <xf numFmtId="41" fontId="12" fillId="4" borderId="9" xfId="1" applyFont="1" applyFill="1" applyBorder="1">
      <alignment vertical="center"/>
    </xf>
    <xf numFmtId="176" fontId="12" fillId="4" borderId="11" xfId="1" applyNumberFormat="1" applyFont="1" applyFill="1" applyBorder="1">
      <alignment vertical="center"/>
    </xf>
    <xf numFmtId="41" fontId="14" fillId="6" borderId="49" xfId="1" applyFont="1" applyFill="1" applyBorder="1">
      <alignment vertical="center"/>
    </xf>
    <xf numFmtId="176" fontId="14" fillId="6" borderId="20" xfId="1" applyNumberFormat="1" applyFont="1" applyFill="1" applyBorder="1">
      <alignment vertical="center"/>
    </xf>
    <xf numFmtId="176" fontId="14" fillId="6" borderId="43" xfId="1" applyNumberFormat="1" applyFont="1" applyFill="1" applyBorder="1">
      <alignment vertical="center"/>
    </xf>
    <xf numFmtId="0" fontId="14" fillId="0" borderId="12" xfId="0" applyFont="1" applyBorder="1" applyAlignment="1">
      <alignment vertical="center" wrapText="1"/>
    </xf>
    <xf numFmtId="0" fontId="14" fillId="0" borderId="12" xfId="0" applyFont="1" applyBorder="1">
      <alignment vertical="center"/>
    </xf>
    <xf numFmtId="0" fontId="12" fillId="0" borderId="24" xfId="0" applyFont="1" applyBorder="1">
      <alignment vertical="center"/>
    </xf>
    <xf numFmtId="0" fontId="12" fillId="0" borderId="24" xfId="0" applyFont="1" applyBorder="1" applyAlignment="1">
      <alignment vertical="center" shrinkToFit="1"/>
    </xf>
    <xf numFmtId="0" fontId="12" fillId="7" borderId="9" xfId="0" applyFont="1" applyFill="1" applyBorder="1">
      <alignment vertical="center"/>
    </xf>
    <xf numFmtId="0" fontId="14" fillId="0" borderId="30" xfId="0" applyFont="1" applyBorder="1" applyAlignment="1">
      <alignment vertical="center" wrapText="1"/>
    </xf>
    <xf numFmtId="0" fontId="12" fillId="0" borderId="36" xfId="0" applyFont="1" applyBorder="1" applyAlignment="1">
      <alignment vertical="center" shrinkToFit="1"/>
    </xf>
    <xf numFmtId="0" fontId="14" fillId="0" borderId="35" xfId="0" applyFont="1" applyBorder="1">
      <alignment vertical="center"/>
    </xf>
    <xf numFmtId="0" fontId="14" fillId="0" borderId="18" xfId="0" applyFont="1" applyBorder="1" applyAlignment="1">
      <alignment horizontal="center" vertical="center" wrapText="1"/>
    </xf>
    <xf numFmtId="0" fontId="12" fillId="0" borderId="3" xfId="0" applyFont="1" applyBorder="1">
      <alignment vertical="center"/>
    </xf>
    <xf numFmtId="0" fontId="12" fillId="0" borderId="3" xfId="0" applyFont="1" applyBorder="1" applyAlignment="1">
      <alignment vertical="center" shrinkToFit="1"/>
    </xf>
    <xf numFmtId="0" fontId="14" fillId="0" borderId="6" xfId="0" applyFont="1" applyBorder="1">
      <alignment vertical="center"/>
    </xf>
    <xf numFmtId="0" fontId="14" fillId="0" borderId="28" xfId="0" applyFont="1" applyBorder="1" applyAlignment="1">
      <alignment horizontal="center" wrapText="1"/>
    </xf>
    <xf numFmtId="0" fontId="14" fillId="0" borderId="23" xfId="0" applyFont="1" applyBorder="1">
      <alignment vertical="center"/>
    </xf>
    <xf numFmtId="0" fontId="14" fillId="0" borderId="30" xfId="0" applyFont="1" applyBorder="1">
      <alignment vertical="center"/>
    </xf>
    <xf numFmtId="0" fontId="14" fillId="0" borderId="15" xfId="0" applyFont="1" applyBorder="1" applyAlignment="1">
      <alignment horizontal="center" vertical="center" wrapText="1"/>
    </xf>
    <xf numFmtId="41" fontId="12" fillId="3" borderId="30" xfId="1" applyFont="1" applyFill="1" applyBorder="1">
      <alignment vertical="center"/>
    </xf>
    <xf numFmtId="0" fontId="14" fillId="0" borderId="6" xfId="0" applyFont="1" applyBorder="1" applyAlignment="1">
      <alignment vertical="center" wrapText="1"/>
    </xf>
    <xf numFmtId="0" fontId="14" fillId="0" borderId="23" xfId="0" applyFont="1" applyBorder="1" applyAlignment="1">
      <alignment vertical="center" wrapText="1"/>
    </xf>
    <xf numFmtId="0" fontId="14" fillId="0" borderId="22" xfId="0" applyFont="1" applyBorder="1" applyAlignment="1">
      <alignment horizontal="center" vertical="center" wrapText="1"/>
    </xf>
    <xf numFmtId="0" fontId="12" fillId="0" borderId="7" xfId="0" applyFont="1" applyBorder="1">
      <alignment vertical="center"/>
    </xf>
    <xf numFmtId="0" fontId="14" fillId="0" borderId="22" xfId="0" applyFont="1" applyBorder="1" applyAlignment="1">
      <alignment horizontal="center" wrapText="1"/>
    </xf>
    <xf numFmtId="0" fontId="13" fillId="8" borderId="3" xfId="0" applyFont="1" applyFill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9" xfId="0" applyFont="1" applyBorder="1">
      <alignment vertical="center"/>
    </xf>
    <xf numFmtId="0" fontId="4" fillId="6" borderId="13" xfId="0" applyFont="1" applyFill="1" applyBorder="1">
      <alignment vertical="center"/>
    </xf>
    <xf numFmtId="0" fontId="4" fillId="7" borderId="13" xfId="0" applyFont="1" applyFill="1" applyBorder="1">
      <alignment vertical="center"/>
    </xf>
    <xf numFmtId="0" fontId="4" fillId="6" borderId="13" xfId="0" applyFont="1" applyFill="1" applyBorder="1" applyAlignment="1">
      <alignment vertical="center" wrapText="1"/>
    </xf>
    <xf numFmtId="41" fontId="4" fillId="3" borderId="29" xfId="1" applyFont="1" applyFill="1" applyBorder="1">
      <alignment vertical="center"/>
    </xf>
    <xf numFmtId="0" fontId="5" fillId="0" borderId="55" xfId="0" applyFont="1" applyBorder="1" applyAlignment="1">
      <alignment horizontal="center" wrapText="1"/>
    </xf>
    <xf numFmtId="41" fontId="4" fillId="3" borderId="47" xfId="1" applyFont="1" applyFill="1" applyBorder="1">
      <alignment vertical="center"/>
    </xf>
    <xf numFmtId="41" fontId="4" fillId="3" borderId="20" xfId="1" applyFont="1" applyFill="1" applyBorder="1">
      <alignment vertical="center"/>
    </xf>
    <xf numFmtId="0" fontId="4" fillId="0" borderId="61" xfId="0" applyFont="1" applyBorder="1">
      <alignment vertical="center"/>
    </xf>
    <xf numFmtId="41" fontId="4" fillId="0" borderId="56" xfId="1" applyFont="1" applyBorder="1">
      <alignment vertical="center"/>
    </xf>
    <xf numFmtId="41" fontId="4" fillId="0" borderId="17" xfId="1" applyFont="1" applyBorder="1">
      <alignment vertical="center"/>
    </xf>
    <xf numFmtId="41" fontId="4" fillId="4" borderId="62" xfId="1" applyFont="1" applyFill="1" applyBorder="1">
      <alignment vertical="center"/>
    </xf>
    <xf numFmtId="176" fontId="4" fillId="4" borderId="17" xfId="1" applyNumberFormat="1" applyFont="1" applyFill="1" applyBorder="1">
      <alignment vertical="center"/>
    </xf>
    <xf numFmtId="176" fontId="4" fillId="0" borderId="17" xfId="1" applyNumberFormat="1" applyFont="1" applyBorder="1">
      <alignment vertical="center"/>
    </xf>
    <xf numFmtId="41" fontId="4" fillId="5" borderId="62" xfId="1" applyFont="1" applyFill="1" applyBorder="1">
      <alignment vertical="center"/>
    </xf>
    <xf numFmtId="0" fontId="5" fillId="6" borderId="38" xfId="0" applyFont="1" applyFill="1" applyBorder="1" applyAlignment="1">
      <alignment vertical="center" wrapText="1"/>
    </xf>
    <xf numFmtId="0" fontId="5" fillId="6" borderId="39" xfId="0" applyFont="1" applyFill="1" applyBorder="1" applyAlignment="1">
      <alignment vertical="center" wrapText="1"/>
    </xf>
    <xf numFmtId="0" fontId="4" fillId="2" borderId="4" xfId="0" applyFont="1" applyFill="1" applyBorder="1">
      <alignment vertical="center"/>
    </xf>
    <xf numFmtId="0" fontId="4" fillId="2" borderId="10" xfId="0" applyFont="1" applyFill="1" applyBorder="1">
      <alignment vertical="center"/>
    </xf>
    <xf numFmtId="0" fontId="2" fillId="0" borderId="1" xfId="0" applyFont="1" applyBorder="1">
      <alignment vertical="center"/>
    </xf>
    <xf numFmtId="0" fontId="16" fillId="0" borderId="9" xfId="0" applyFont="1" applyBorder="1">
      <alignment vertical="center"/>
    </xf>
    <xf numFmtId="0" fontId="16" fillId="0" borderId="9" xfId="0" applyFont="1" applyBorder="1" applyAlignment="1">
      <alignment vertical="center" shrinkToFit="1"/>
    </xf>
    <xf numFmtId="0" fontId="16" fillId="0" borderId="14" xfId="0" applyFont="1" applyBorder="1">
      <alignment vertical="center"/>
    </xf>
    <xf numFmtId="0" fontId="16" fillId="0" borderId="14" xfId="0" applyFont="1" applyBorder="1" applyAlignment="1">
      <alignment vertical="center" shrinkToFit="1"/>
    </xf>
    <xf numFmtId="0" fontId="16" fillId="0" borderId="3" xfId="0" applyFont="1" applyBorder="1">
      <alignment vertical="center"/>
    </xf>
    <xf numFmtId="0" fontId="16" fillId="0" borderId="3" xfId="0" applyFont="1" applyBorder="1" applyAlignment="1">
      <alignment vertical="center" shrinkToFit="1"/>
    </xf>
    <xf numFmtId="0" fontId="16" fillId="0" borderId="24" xfId="0" applyFont="1" applyBorder="1">
      <alignment vertical="center"/>
    </xf>
    <xf numFmtId="0" fontId="16" fillId="0" borderId="24" xfId="0" applyFont="1" applyBorder="1" applyAlignment="1">
      <alignment vertical="center" shrinkToFit="1"/>
    </xf>
    <xf numFmtId="0" fontId="15" fillId="0" borderId="9" xfId="0" applyFont="1" applyBorder="1">
      <alignment vertical="center"/>
    </xf>
    <xf numFmtId="0" fontId="16" fillId="0" borderId="36" xfId="0" applyFont="1" applyBorder="1">
      <alignment vertical="center"/>
    </xf>
    <xf numFmtId="0" fontId="14" fillId="6" borderId="39" xfId="0" applyFont="1" applyFill="1" applyBorder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4" fillId="0" borderId="1" xfId="0" applyFont="1" applyBorder="1">
      <alignment vertical="center"/>
    </xf>
    <xf numFmtId="0" fontId="14" fillId="6" borderId="63" xfId="0" applyFont="1" applyFill="1" applyBorder="1">
      <alignment vertical="center"/>
    </xf>
    <xf numFmtId="0" fontId="14" fillId="0" borderId="65" xfId="0" applyFont="1" applyBorder="1">
      <alignment vertical="center"/>
    </xf>
    <xf numFmtId="0" fontId="14" fillId="0" borderId="48" xfId="0" applyFont="1" applyBorder="1">
      <alignment vertical="center"/>
    </xf>
    <xf numFmtId="0" fontId="12" fillId="0" borderId="8" xfId="0" applyFont="1" applyBorder="1" applyAlignment="1">
      <alignment horizontal="center" vertical="center" shrinkToFit="1"/>
    </xf>
    <xf numFmtId="0" fontId="12" fillId="0" borderId="9" xfId="0" applyFont="1" applyBorder="1" applyAlignment="1">
      <alignment horizontal="center" vertical="center" shrinkToFit="1"/>
    </xf>
    <xf numFmtId="0" fontId="12" fillId="0" borderId="67" xfId="0" applyFont="1" applyBorder="1" applyAlignment="1">
      <alignment horizontal="center" vertical="center" shrinkToFit="1"/>
    </xf>
    <xf numFmtId="0" fontId="12" fillId="0" borderId="19" xfId="0" applyFont="1" applyBorder="1" applyAlignment="1">
      <alignment horizontal="center" vertical="center" shrinkToFit="1"/>
    </xf>
    <xf numFmtId="0" fontId="12" fillId="0" borderId="24" xfId="0" applyFont="1" applyBorder="1" applyAlignment="1">
      <alignment horizontal="center" vertical="center" shrinkToFit="1"/>
    </xf>
    <xf numFmtId="0" fontId="12" fillId="0" borderId="68" xfId="0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67" xfId="0" applyFont="1" applyBorder="1" applyAlignment="1">
      <alignment horizontal="center" vertical="center"/>
    </xf>
    <xf numFmtId="0" fontId="15" fillId="0" borderId="9" xfId="0" applyFont="1" applyBorder="1" applyAlignment="1">
      <alignment vertical="center" shrinkToFit="1"/>
    </xf>
    <xf numFmtId="0" fontId="12" fillId="0" borderId="29" xfId="0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 shrinkToFit="1"/>
    </xf>
    <xf numFmtId="0" fontId="12" fillId="0" borderId="33" xfId="0" applyFont="1" applyBorder="1" applyAlignment="1">
      <alignment horizontal="center" vertical="center" shrinkToFit="1"/>
    </xf>
    <xf numFmtId="0" fontId="12" fillId="0" borderId="14" xfId="0" applyFont="1" applyBorder="1" applyAlignment="1">
      <alignment horizontal="center" vertical="center" shrinkToFit="1"/>
    </xf>
    <xf numFmtId="0" fontId="12" fillId="0" borderId="69" xfId="0" applyFont="1" applyBorder="1" applyAlignment="1">
      <alignment horizontal="center" vertical="center" shrinkToFit="1"/>
    </xf>
    <xf numFmtId="0" fontId="12" fillId="0" borderId="36" xfId="0" applyFont="1" applyBorder="1" applyAlignment="1">
      <alignment horizontal="center" vertical="center" shrinkToFit="1"/>
    </xf>
    <xf numFmtId="0" fontId="12" fillId="0" borderId="64" xfId="0" applyFont="1" applyBorder="1" applyAlignment="1">
      <alignment horizontal="center" vertical="center" shrinkToFit="1"/>
    </xf>
    <xf numFmtId="0" fontId="12" fillId="0" borderId="3" xfId="0" applyFont="1" applyBorder="1" applyAlignment="1">
      <alignment horizontal="center" vertical="center" shrinkToFit="1"/>
    </xf>
    <xf numFmtId="0" fontId="12" fillId="0" borderId="28" xfId="0" applyFont="1" applyBorder="1" applyAlignment="1">
      <alignment horizontal="center" vertical="center" shrinkToFit="1"/>
    </xf>
    <xf numFmtId="0" fontId="12" fillId="0" borderId="11" xfId="0" applyFont="1" applyBorder="1" applyAlignment="1">
      <alignment horizontal="center" vertical="center" shrinkToFit="1"/>
    </xf>
    <xf numFmtId="0" fontId="12" fillId="0" borderId="22" xfId="0" applyFont="1" applyBorder="1" applyAlignment="1">
      <alignment horizontal="center" vertical="center" shrinkToFit="1"/>
    </xf>
    <xf numFmtId="0" fontId="12" fillId="0" borderId="17" xfId="0" applyFont="1" applyBorder="1">
      <alignment vertical="center"/>
    </xf>
    <xf numFmtId="0" fontId="12" fillId="0" borderId="17" xfId="0" applyFont="1" applyBorder="1" applyAlignment="1">
      <alignment vertical="center" shrinkToFit="1"/>
    </xf>
    <xf numFmtId="0" fontId="12" fillId="0" borderId="62" xfId="0" applyFont="1" applyBorder="1" applyAlignment="1">
      <alignment horizontal="center" vertical="center" shrinkToFit="1"/>
    </xf>
    <xf numFmtId="0" fontId="14" fillId="0" borderId="56" xfId="0" applyFont="1" applyBorder="1" applyAlignment="1">
      <alignment horizontal="center" vertical="center"/>
    </xf>
    <xf numFmtId="0" fontId="14" fillId="0" borderId="70" xfId="0" applyFont="1" applyBorder="1" applyAlignment="1">
      <alignment horizontal="center" wrapText="1"/>
    </xf>
    <xf numFmtId="0" fontId="12" fillId="0" borderId="17" xfId="0" applyFont="1" applyBorder="1" applyAlignment="1">
      <alignment horizontal="center" vertical="center" shrinkToFit="1"/>
    </xf>
    <xf numFmtId="41" fontId="12" fillId="3" borderId="0" xfId="1" applyFont="1" applyFill="1" applyBorder="1">
      <alignment vertical="center"/>
    </xf>
    <xf numFmtId="41" fontId="12" fillId="3" borderId="17" xfId="1" applyFont="1" applyFill="1" applyBorder="1">
      <alignment vertical="center"/>
    </xf>
    <xf numFmtId="41" fontId="12" fillId="3" borderId="70" xfId="1" applyFont="1" applyFill="1" applyBorder="1">
      <alignment vertical="center"/>
    </xf>
    <xf numFmtId="41" fontId="12" fillId="0" borderId="56" xfId="1" applyFont="1" applyBorder="1">
      <alignment vertical="center"/>
    </xf>
    <xf numFmtId="41" fontId="12" fillId="0" borderId="17" xfId="1" applyFont="1" applyBorder="1">
      <alignment vertical="center"/>
    </xf>
    <xf numFmtId="41" fontId="15" fillId="0" borderId="55" xfId="1" applyFont="1" applyBorder="1">
      <alignment vertical="center"/>
    </xf>
    <xf numFmtId="41" fontId="12" fillId="4" borderId="62" xfId="1" applyFont="1" applyFill="1" applyBorder="1">
      <alignment vertical="center"/>
    </xf>
    <xf numFmtId="176" fontId="12" fillId="4" borderId="17" xfId="1" applyNumberFormat="1" applyFont="1" applyFill="1" applyBorder="1">
      <alignment vertical="center"/>
    </xf>
    <xf numFmtId="41" fontId="12" fillId="4" borderId="70" xfId="1" applyFont="1" applyFill="1" applyBorder="1">
      <alignment vertical="center"/>
    </xf>
    <xf numFmtId="41" fontId="12" fillId="0" borderId="55" xfId="1" applyFont="1" applyBorder="1">
      <alignment vertical="center"/>
    </xf>
    <xf numFmtId="41" fontId="12" fillId="5" borderId="62" xfId="1" applyFont="1" applyFill="1" applyBorder="1">
      <alignment vertical="center"/>
    </xf>
    <xf numFmtId="176" fontId="12" fillId="5" borderId="17" xfId="1" applyNumberFormat="1" applyFont="1" applyFill="1" applyBorder="1">
      <alignment vertical="center"/>
    </xf>
    <xf numFmtId="41" fontId="12" fillId="5" borderId="70" xfId="1" applyFont="1" applyFill="1" applyBorder="1">
      <alignment vertical="center"/>
    </xf>
    <xf numFmtId="0" fontId="12" fillId="0" borderId="61" xfId="0" applyFont="1" applyBorder="1">
      <alignment vertical="center"/>
    </xf>
    <xf numFmtId="0" fontId="12" fillId="0" borderId="12" xfId="0" applyFont="1" applyBorder="1" applyAlignment="1">
      <alignment horizontal="center" vertical="center" shrinkToFit="1"/>
    </xf>
    <xf numFmtId="0" fontId="12" fillId="0" borderId="30" xfId="0" applyFont="1" applyBorder="1" applyAlignment="1">
      <alignment horizontal="center" vertical="center" shrinkToFit="1"/>
    </xf>
    <xf numFmtId="0" fontId="12" fillId="0" borderId="6" xfId="0" applyFont="1" applyBorder="1" applyAlignment="1">
      <alignment horizontal="center" vertical="center" shrinkToFit="1"/>
    </xf>
    <xf numFmtId="0" fontId="12" fillId="0" borderId="23" xfId="0" applyFont="1" applyBorder="1" applyAlignment="1">
      <alignment horizontal="center" vertical="center" shrinkToFit="1"/>
    </xf>
    <xf numFmtId="0" fontId="12" fillId="0" borderId="35" xfId="0" applyFont="1" applyBorder="1" applyAlignment="1">
      <alignment horizontal="center" vertical="center" shrinkToFit="1"/>
    </xf>
    <xf numFmtId="0" fontId="12" fillId="0" borderId="6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4" fillId="0" borderId="49" xfId="0" applyFont="1" applyBorder="1">
      <alignment vertical="center"/>
    </xf>
    <xf numFmtId="0" fontId="13" fillId="8" borderId="74" xfId="0" applyFont="1" applyFill="1" applyBorder="1" applyAlignment="1">
      <alignment horizontal="center" vertical="center"/>
    </xf>
    <xf numFmtId="0" fontId="13" fillId="8" borderId="75" xfId="0" applyFont="1" applyFill="1" applyBorder="1" applyAlignment="1">
      <alignment horizontal="center" vertical="center"/>
    </xf>
    <xf numFmtId="0" fontId="15" fillId="0" borderId="76" xfId="0" applyFont="1" applyBorder="1">
      <alignment vertical="center"/>
    </xf>
    <xf numFmtId="0" fontId="15" fillId="0" borderId="77" xfId="0" applyFont="1" applyBorder="1" applyAlignment="1">
      <alignment vertical="center" shrinkToFit="1"/>
    </xf>
    <xf numFmtId="0" fontId="12" fillId="0" borderId="76" xfId="0" applyFont="1" applyBorder="1">
      <alignment vertical="center"/>
    </xf>
    <xf numFmtId="0" fontId="12" fillId="0" borderId="77" xfId="0" applyFont="1" applyBorder="1" applyAlignment="1">
      <alignment vertical="center" shrinkToFit="1"/>
    </xf>
    <xf numFmtId="0" fontId="12" fillId="7" borderId="76" xfId="0" applyFont="1" applyFill="1" applyBorder="1">
      <alignment vertical="center"/>
    </xf>
    <xf numFmtId="0" fontId="12" fillId="0" borderId="78" xfId="0" applyFont="1" applyBorder="1">
      <alignment vertical="center"/>
    </xf>
    <xf numFmtId="0" fontId="12" fillId="0" borderId="79" xfId="0" applyFont="1" applyBorder="1" applyAlignment="1">
      <alignment vertical="center" shrinkToFit="1"/>
    </xf>
    <xf numFmtId="0" fontId="12" fillId="0" borderId="74" xfId="0" applyFont="1" applyBorder="1">
      <alignment vertical="center"/>
    </xf>
    <xf numFmtId="0" fontId="12" fillId="0" borderId="75" xfId="0" applyFont="1" applyBorder="1" applyAlignment="1">
      <alignment vertical="center" shrinkToFit="1"/>
    </xf>
    <xf numFmtId="0" fontId="12" fillId="0" borderId="80" xfId="0" applyFont="1" applyBorder="1">
      <alignment vertical="center"/>
    </xf>
    <xf numFmtId="0" fontId="12" fillId="0" borderId="81" xfId="0" applyFont="1" applyBorder="1" applyAlignment="1">
      <alignment vertical="center" shrinkToFit="1"/>
    </xf>
    <xf numFmtId="0" fontId="12" fillId="0" borderId="82" xfId="0" applyFont="1" applyBorder="1">
      <alignment vertical="center"/>
    </xf>
    <xf numFmtId="0" fontId="12" fillId="0" borderId="83" xfId="0" applyFont="1" applyBorder="1" applyAlignment="1">
      <alignment vertical="center" shrinkToFit="1"/>
    </xf>
    <xf numFmtId="0" fontId="16" fillId="0" borderId="76" xfId="0" applyFont="1" applyBorder="1">
      <alignment vertical="center"/>
    </xf>
    <xf numFmtId="0" fontId="12" fillId="0" borderId="84" xfId="0" applyFont="1" applyBorder="1">
      <alignment vertical="center"/>
    </xf>
    <xf numFmtId="0" fontId="12" fillId="0" borderId="85" xfId="0" applyFont="1" applyBorder="1" applyAlignment="1">
      <alignment vertical="center" shrinkToFit="1"/>
    </xf>
    <xf numFmtId="0" fontId="12" fillId="0" borderId="83" xfId="0" applyFont="1" applyBorder="1">
      <alignment vertical="center"/>
    </xf>
    <xf numFmtId="0" fontId="12" fillId="0" borderId="77" xfId="0" applyFont="1" applyBorder="1">
      <alignment vertical="center"/>
    </xf>
    <xf numFmtId="0" fontId="12" fillId="0" borderId="79" xfId="0" applyFont="1" applyBorder="1">
      <alignment vertical="center"/>
    </xf>
    <xf numFmtId="0" fontId="14" fillId="6" borderId="86" xfId="0" applyFont="1" applyFill="1" applyBorder="1">
      <alignment vertical="center"/>
    </xf>
    <xf numFmtId="0" fontId="14" fillId="6" borderId="87" xfId="0" applyFont="1" applyFill="1" applyBorder="1">
      <alignment vertical="center"/>
    </xf>
    <xf numFmtId="0" fontId="12" fillId="0" borderId="88" xfId="0" applyFont="1" applyBorder="1">
      <alignment vertical="center"/>
    </xf>
    <xf numFmtId="0" fontId="12" fillId="0" borderId="89" xfId="0" applyFont="1" applyBorder="1">
      <alignment vertical="center"/>
    </xf>
    <xf numFmtId="0" fontId="14" fillId="0" borderId="89" xfId="0" applyFont="1" applyBorder="1">
      <alignment vertical="center"/>
    </xf>
    <xf numFmtId="0" fontId="14" fillId="0" borderId="90" xfId="0" applyFont="1" applyBorder="1">
      <alignment vertical="center"/>
    </xf>
    <xf numFmtId="177" fontId="0" fillId="0" borderId="0" xfId="0" applyNumberFormat="1">
      <alignment vertical="center"/>
    </xf>
    <xf numFmtId="14" fontId="0" fillId="0" borderId="0" xfId="0" applyNumberFormat="1">
      <alignment vertical="center"/>
    </xf>
    <xf numFmtId="49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17" fillId="0" borderId="0" xfId="0" applyFont="1">
      <alignment vertical="center"/>
    </xf>
    <xf numFmtId="0" fontId="18" fillId="0" borderId="11" xfId="0" applyFont="1" applyBorder="1" applyAlignment="1">
      <alignment horizont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1" xfId="0" applyFont="1" applyBorder="1" applyAlignment="1">
      <alignment vertical="center" wrapText="1"/>
    </xf>
    <xf numFmtId="0" fontId="18" fillId="0" borderId="28" xfId="0" applyFont="1" applyBorder="1" applyAlignment="1">
      <alignment horizont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18" xfId="0" applyFont="1" applyBorder="1" applyAlignment="1">
      <alignment vertical="center" wrapText="1"/>
    </xf>
    <xf numFmtId="0" fontId="18" fillId="0" borderId="15" xfId="0" applyFont="1" applyBorder="1" applyAlignment="1">
      <alignment horizontal="center" wrapText="1"/>
    </xf>
    <xf numFmtId="0" fontId="18" fillId="0" borderId="70" xfId="0" applyFont="1" applyBorder="1" applyAlignment="1">
      <alignment horizontal="center" wrapText="1"/>
    </xf>
    <xf numFmtId="0" fontId="18" fillId="0" borderId="22" xfId="0" applyFont="1" applyBorder="1" applyAlignment="1">
      <alignment horizontal="center" wrapText="1"/>
    </xf>
    <xf numFmtId="0" fontId="18" fillId="0" borderId="18" xfId="0" applyFont="1" applyBorder="1" applyAlignment="1">
      <alignment horizontal="center" wrapText="1"/>
    </xf>
    <xf numFmtId="0" fontId="18" fillId="7" borderId="11" xfId="0" applyFont="1" applyFill="1" applyBorder="1" applyAlignment="1">
      <alignment horizontal="center" vertical="center" wrapText="1"/>
    </xf>
    <xf numFmtId="0" fontId="18" fillId="7" borderId="11" xfId="0" applyFont="1" applyFill="1" applyBorder="1" applyAlignment="1">
      <alignment horizontal="center" wrapText="1"/>
    </xf>
    <xf numFmtId="49" fontId="15" fillId="0" borderId="76" xfId="0" applyNumberFormat="1" applyFont="1" applyBorder="1">
      <alignment vertical="center"/>
    </xf>
    <xf numFmtId="49" fontId="15" fillId="0" borderId="9" xfId="0" applyNumberFormat="1" applyFont="1" applyBorder="1">
      <alignment vertical="center"/>
    </xf>
    <xf numFmtId="49" fontId="15" fillId="0" borderId="9" xfId="0" applyNumberFormat="1" applyFont="1" applyBorder="1" applyAlignment="1">
      <alignment vertical="center" shrinkToFit="1"/>
    </xf>
    <xf numFmtId="49" fontId="15" fillId="0" borderId="77" xfId="0" applyNumberFormat="1" applyFont="1" applyBorder="1" applyAlignment="1">
      <alignment vertical="center" shrinkToFit="1"/>
    </xf>
    <xf numFmtId="49" fontId="16" fillId="0" borderId="9" xfId="0" quotePrefix="1" applyNumberFormat="1" applyFont="1" applyBorder="1">
      <alignment vertical="center"/>
    </xf>
    <xf numFmtId="49" fontId="12" fillId="0" borderId="9" xfId="0" applyNumberFormat="1" applyFont="1" applyBorder="1" applyAlignment="1">
      <alignment vertical="center" shrinkToFit="1"/>
    </xf>
    <xf numFmtId="49" fontId="12" fillId="0" borderId="77" xfId="0" applyNumberFormat="1" applyFont="1" applyBorder="1" applyAlignment="1">
      <alignment vertical="center" shrinkToFit="1"/>
    </xf>
    <xf numFmtId="49" fontId="12" fillId="0" borderId="76" xfId="0" applyNumberFormat="1" applyFont="1" applyBorder="1">
      <alignment vertical="center"/>
    </xf>
    <xf numFmtId="49" fontId="12" fillId="0" borderId="14" xfId="0" applyNumberFormat="1" applyFont="1" applyBorder="1">
      <alignment vertical="center"/>
    </xf>
    <xf numFmtId="49" fontId="12" fillId="0" borderId="79" xfId="0" applyNumberFormat="1" applyFont="1" applyBorder="1">
      <alignment vertical="center"/>
    </xf>
    <xf numFmtId="49" fontId="12" fillId="0" borderId="9" xfId="0" applyNumberFormat="1" applyFont="1" applyBorder="1">
      <alignment vertical="center"/>
    </xf>
    <xf numFmtId="49" fontId="12" fillId="0" borderId="77" xfId="0" applyNumberFormat="1" applyFont="1" applyBorder="1">
      <alignment vertical="center"/>
    </xf>
    <xf numFmtId="49" fontId="12" fillId="0" borderId="74" xfId="0" applyNumberFormat="1" applyFont="1" applyBorder="1">
      <alignment vertical="center"/>
    </xf>
    <xf numFmtId="49" fontId="12" fillId="0" borderId="3" xfId="0" applyNumberFormat="1" applyFont="1" applyBorder="1">
      <alignment vertical="center"/>
    </xf>
    <xf numFmtId="49" fontId="12" fillId="0" borderId="75" xfId="0" applyNumberFormat="1" applyFont="1" applyBorder="1">
      <alignment vertical="center"/>
    </xf>
    <xf numFmtId="49" fontId="12" fillId="0" borderId="80" xfId="0" applyNumberFormat="1" applyFont="1" applyBorder="1">
      <alignment vertical="center"/>
    </xf>
    <xf numFmtId="49" fontId="12" fillId="0" borderId="24" xfId="0" applyNumberFormat="1" applyFont="1" applyBorder="1">
      <alignment vertical="center"/>
    </xf>
    <xf numFmtId="49" fontId="12" fillId="0" borderId="81" xfId="0" applyNumberFormat="1" applyFont="1" applyBorder="1">
      <alignment vertical="center"/>
    </xf>
    <xf numFmtId="49" fontId="12" fillId="0" borderId="82" xfId="0" applyNumberFormat="1" applyFont="1" applyBorder="1">
      <alignment vertical="center"/>
    </xf>
    <xf numFmtId="49" fontId="12" fillId="0" borderId="36" xfId="0" applyNumberFormat="1" applyFont="1" applyBorder="1">
      <alignment vertical="center"/>
    </xf>
    <xf numFmtId="49" fontId="12" fillId="0" borderId="83" xfId="0" applyNumberFormat="1" applyFont="1" applyBorder="1">
      <alignment vertical="center"/>
    </xf>
    <xf numFmtId="0" fontId="12" fillId="0" borderId="0" xfId="0" applyFont="1" applyAlignment="1">
      <alignment vertical="center" wrapText="1"/>
    </xf>
    <xf numFmtId="0" fontId="12" fillId="2" borderId="59" xfId="0" applyFont="1" applyFill="1" applyBorder="1" applyAlignment="1">
      <alignment horizontal="center" vertical="center"/>
    </xf>
    <xf numFmtId="0" fontId="12" fillId="2" borderId="58" xfId="0" applyFont="1" applyFill="1" applyBorder="1" applyAlignment="1">
      <alignment horizontal="center" vertical="center"/>
    </xf>
    <xf numFmtId="0" fontId="14" fillId="0" borderId="58" xfId="0" applyFont="1" applyBorder="1" applyAlignment="1">
      <alignment vertical="center" wrapText="1"/>
    </xf>
    <xf numFmtId="0" fontId="11" fillId="7" borderId="71" xfId="0" applyFont="1" applyFill="1" applyBorder="1" applyAlignment="1">
      <alignment horizontal="center" vertical="center"/>
    </xf>
    <xf numFmtId="0" fontId="11" fillId="7" borderId="72" xfId="0" applyFont="1" applyFill="1" applyBorder="1" applyAlignment="1">
      <alignment horizontal="center" vertical="center"/>
    </xf>
    <xf numFmtId="0" fontId="11" fillId="7" borderId="73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29" xfId="0" applyFont="1" applyFill="1" applyBorder="1" applyAlignment="1">
      <alignment horizontal="center" vertical="center"/>
    </xf>
    <xf numFmtId="0" fontId="12" fillId="2" borderId="66" xfId="0" applyFont="1" applyFill="1" applyBorder="1" applyAlignment="1">
      <alignment horizontal="center" vertical="center"/>
    </xf>
    <xf numFmtId="0" fontId="12" fillId="2" borderId="69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14" xfId="0" applyFont="1" applyFill="1" applyBorder="1" applyAlignment="1">
      <alignment horizontal="center" vertical="center"/>
    </xf>
    <xf numFmtId="0" fontId="12" fillId="2" borderId="28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13" xfId="0" applyFont="1" applyFill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41" fontId="12" fillId="2" borderId="7" xfId="1" applyFont="1" applyFill="1" applyBorder="1" applyAlignment="1">
      <alignment horizontal="center" vertical="center"/>
    </xf>
    <xf numFmtId="41" fontId="12" fillId="2" borderId="5" xfId="1" applyFont="1" applyFill="1" applyBorder="1" applyAlignment="1">
      <alignment horizontal="center" vertical="center"/>
    </xf>
    <xf numFmtId="41" fontId="12" fillId="2" borderId="6" xfId="1" applyFont="1" applyFill="1" applyBorder="1" applyAlignment="1">
      <alignment horizontal="center" vertical="center"/>
    </xf>
    <xf numFmtId="41" fontId="12" fillId="2" borderId="3" xfId="1" applyFont="1" applyFill="1" applyBorder="1" applyAlignment="1">
      <alignment horizontal="center" vertical="center"/>
    </xf>
    <xf numFmtId="41" fontId="12" fillId="2" borderId="4" xfId="1" applyFont="1" applyFill="1" applyBorder="1" applyAlignment="1">
      <alignment horizontal="center" vertical="center"/>
    </xf>
    <xf numFmtId="0" fontId="5" fillId="0" borderId="31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41" fontId="4" fillId="2" borderId="5" xfId="1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55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 wrapText="1"/>
    </xf>
    <xf numFmtId="41" fontId="4" fillId="2" borderId="6" xfId="1" applyFont="1" applyFill="1" applyBorder="1" applyAlignment="1">
      <alignment horizontal="center" vertical="center"/>
    </xf>
    <xf numFmtId="41" fontId="4" fillId="2" borderId="3" xfId="1" applyFont="1" applyFill="1" applyBorder="1" applyAlignment="1">
      <alignment horizontal="center" vertical="center"/>
    </xf>
    <xf numFmtId="41" fontId="4" fillId="2" borderId="4" xfId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11" fillId="7" borderId="0" xfId="0" applyFont="1" applyFill="1" applyBorder="1" applyAlignment="1">
      <alignment horizontal="center" vertical="center"/>
    </xf>
    <xf numFmtId="0" fontId="13" fillId="8" borderId="91" xfId="0" applyFont="1" applyFill="1" applyBorder="1" applyAlignment="1">
      <alignment horizontal="center" vertical="center"/>
    </xf>
    <xf numFmtId="0" fontId="15" fillId="0" borderId="58" xfId="0" applyFont="1" applyBorder="1" applyAlignment="1">
      <alignment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H134"/>
  <sheetViews>
    <sheetView tabSelected="1" zoomScale="106" zoomScaleNormal="106" workbookViewId="0">
      <selection activeCell="I13" sqref="I13"/>
    </sheetView>
  </sheetViews>
  <sheetFormatPr defaultColWidth="9" defaultRowHeight="14.4"/>
  <cols>
    <col min="1" max="1" width="12.796875" style="162" customWidth="1"/>
    <col min="2" max="2" width="25.8984375" style="162" bestFit="1" customWidth="1"/>
    <col min="3" max="3" width="14.3984375" style="162" bestFit="1" customWidth="1"/>
    <col min="4" max="4" width="9.8984375" style="162" bestFit="1" customWidth="1"/>
    <col min="5" max="5" width="15.69921875" style="162" bestFit="1" customWidth="1"/>
    <col min="6" max="6" width="7.09765625" style="162" bestFit="1" customWidth="1"/>
    <col min="7" max="7" width="10.3984375" style="162" bestFit="1" customWidth="1"/>
    <col min="8" max="8" width="10.3984375" style="162" customWidth="1"/>
    <col min="9" max="9" width="10.69921875" style="162" customWidth="1"/>
    <col min="10" max="10" width="9.8984375" style="180" bestFit="1" customWidth="1"/>
    <col min="11" max="11" width="9.8984375" style="180" customWidth="1"/>
    <col min="12" max="12" width="36.3984375" style="180" customWidth="1"/>
    <col min="13" max="13" width="14.69921875" style="162" bestFit="1" customWidth="1"/>
    <col min="14" max="15" width="14.69921875" style="162" customWidth="1"/>
    <col min="16" max="16" width="13.5" style="162" bestFit="1" customWidth="1"/>
    <col min="17" max="17" width="10.69921875" style="181" bestFit="1" customWidth="1"/>
    <col min="18" max="18" width="9.8984375" style="182" bestFit="1" customWidth="1"/>
    <col min="19" max="19" width="15.8984375" style="181" bestFit="1" customWidth="1"/>
    <col min="20" max="20" width="10.59765625" style="181" bestFit="1" customWidth="1"/>
    <col min="21" max="21" width="8.59765625" style="181" bestFit="1" customWidth="1"/>
    <col min="22" max="22" width="15.19921875" style="181" bestFit="1" customWidth="1"/>
    <col min="23" max="23" width="10.69921875" style="181" bestFit="1" customWidth="1"/>
    <col min="24" max="24" width="10.69921875" style="182" bestFit="1" customWidth="1"/>
    <col min="25" max="25" width="14.5" style="181" bestFit="1" customWidth="1"/>
    <col min="26" max="26" width="9.5" style="181" bestFit="1" customWidth="1"/>
    <col min="27" max="27" width="9.59765625" style="182" bestFit="1" customWidth="1"/>
    <col min="28" max="28" width="9.69921875" style="181" bestFit="1" customWidth="1"/>
    <col min="29" max="29" width="11.19921875" style="181" bestFit="1" customWidth="1"/>
    <col min="30" max="30" width="11.5" style="182" bestFit="1" customWidth="1"/>
    <col min="31" max="31" width="14.8984375" style="181" bestFit="1" customWidth="1"/>
    <col min="32" max="32" width="40.8984375" style="162" bestFit="1" customWidth="1"/>
    <col min="33" max="16384" width="9" style="162"/>
  </cols>
  <sheetData>
    <row r="1" spans="1:34" ht="7.05" customHeight="1"/>
    <row r="2" spans="1:34" ht="7.05" customHeight="1"/>
    <row r="3" spans="1:34" ht="15" thickBot="1">
      <c r="B3" s="365" t="s">
        <v>139</v>
      </c>
      <c r="F3" s="365"/>
      <c r="G3" s="365"/>
      <c r="H3" s="365"/>
      <c r="I3" s="365"/>
      <c r="J3" s="365"/>
      <c r="K3" s="365"/>
      <c r="L3" s="365" t="s">
        <v>257</v>
      </c>
      <c r="M3" s="364">
        <v>1</v>
      </c>
      <c r="N3" s="364" t="s">
        <v>259</v>
      </c>
      <c r="O3" s="364">
        <v>8.8000000000000007</v>
      </c>
      <c r="P3" s="364" t="s">
        <v>261</v>
      </c>
      <c r="Q3" s="366"/>
      <c r="R3" s="366"/>
      <c r="S3" s="366"/>
      <c r="T3" s="366"/>
      <c r="U3" s="366"/>
      <c r="V3" s="366"/>
      <c r="W3" s="366"/>
      <c r="X3" s="366"/>
      <c r="Y3" s="366"/>
      <c r="Z3" s="366"/>
      <c r="AA3" s="366"/>
      <c r="AB3" s="366"/>
      <c r="AC3" s="366"/>
      <c r="AD3" s="366"/>
      <c r="AE3" s="366"/>
      <c r="AF3" s="366"/>
    </row>
    <row r="4" spans="1:34" ht="18" customHeight="1" thickTop="1" thickBot="1">
      <c r="B4" s="494" t="s">
        <v>0</v>
      </c>
      <c r="C4" s="495"/>
      <c r="D4" s="495"/>
      <c r="E4" s="495"/>
      <c r="F4" s="495"/>
      <c r="G4" s="496"/>
      <c r="H4" s="543"/>
      <c r="I4" s="497" t="s">
        <v>252</v>
      </c>
      <c r="J4" s="497" t="s">
        <v>1</v>
      </c>
      <c r="K4" s="491"/>
      <c r="L4" s="505" t="s">
        <v>2</v>
      </c>
      <c r="M4" s="499" t="s">
        <v>254</v>
      </c>
      <c r="N4" s="503" t="s">
        <v>255</v>
      </c>
      <c r="O4" s="503" t="s">
        <v>253</v>
      </c>
      <c r="P4" s="501" t="s">
        <v>256</v>
      </c>
      <c r="Q4" s="514" t="s">
        <v>3</v>
      </c>
      <c r="R4" s="515"/>
      <c r="S4" s="515"/>
      <c r="T4" s="516" t="s">
        <v>4</v>
      </c>
      <c r="U4" s="517"/>
      <c r="V4" s="518"/>
      <c r="W4" s="515" t="s">
        <v>5</v>
      </c>
      <c r="X4" s="515"/>
      <c r="Y4" s="515"/>
      <c r="Z4" s="516" t="s">
        <v>6</v>
      </c>
      <c r="AA4" s="517"/>
      <c r="AB4" s="518"/>
      <c r="AC4" s="515" t="s">
        <v>7</v>
      </c>
      <c r="AD4" s="515"/>
      <c r="AE4" s="515"/>
      <c r="AF4" s="510" t="s">
        <v>8</v>
      </c>
    </row>
    <row r="5" spans="1:34" ht="18" customHeight="1" thickBot="1">
      <c r="B5" s="423" t="s">
        <v>147</v>
      </c>
      <c r="C5" s="327" t="s">
        <v>148</v>
      </c>
      <c r="D5" s="327" t="s">
        <v>149</v>
      </c>
      <c r="E5" s="327" t="s">
        <v>150</v>
      </c>
      <c r="F5" s="327" t="s">
        <v>151</v>
      </c>
      <c r="G5" s="424" t="s">
        <v>152</v>
      </c>
      <c r="H5" s="544" t="s">
        <v>771</v>
      </c>
      <c r="I5" s="498"/>
      <c r="J5" s="498"/>
      <c r="K5" s="492"/>
      <c r="L5" s="506"/>
      <c r="M5" s="500"/>
      <c r="N5" s="504"/>
      <c r="O5" s="504"/>
      <c r="P5" s="502"/>
      <c r="Q5" s="183" t="s">
        <v>9</v>
      </c>
      <c r="R5" s="184" t="s">
        <v>10</v>
      </c>
      <c r="S5" s="185" t="s">
        <v>11</v>
      </c>
      <c r="T5" s="183" t="s">
        <v>9</v>
      </c>
      <c r="U5" s="186" t="s">
        <v>10</v>
      </c>
      <c r="V5" s="187" t="s">
        <v>12</v>
      </c>
      <c r="W5" s="188" t="s">
        <v>9</v>
      </c>
      <c r="X5" s="184" t="s">
        <v>10</v>
      </c>
      <c r="Y5" s="185" t="s">
        <v>13</v>
      </c>
      <c r="Z5" s="183" t="s">
        <v>9</v>
      </c>
      <c r="AA5" s="184" t="s">
        <v>10</v>
      </c>
      <c r="AB5" s="187" t="s">
        <v>13</v>
      </c>
      <c r="AC5" s="188" t="s">
        <v>9</v>
      </c>
      <c r="AD5" s="184" t="s">
        <v>10</v>
      </c>
      <c r="AE5" s="185" t="s">
        <v>14</v>
      </c>
      <c r="AF5" s="511"/>
    </row>
    <row r="6" spans="1:34" ht="16.5" customHeight="1">
      <c r="A6" s="490" t="str">
        <f>VLOOKUP(B6,거래처ID!$A$2:$B$36,2,FALSE)</f>
        <v>C173258871030100000000057</v>
      </c>
      <c r="B6" s="425" t="s">
        <v>269</v>
      </c>
      <c r="C6" s="361" t="s">
        <v>154</v>
      </c>
      <c r="D6" s="361" t="s">
        <v>270</v>
      </c>
      <c r="E6" s="361" t="s">
        <v>271</v>
      </c>
      <c r="F6" s="382"/>
      <c r="G6" s="426" t="s">
        <v>272</v>
      </c>
      <c r="H6" s="545" t="str">
        <f>VLOOKUP(I6,Sheet1!$A$1:$B$5,2,FALSE)</f>
        <v>C1713152686736000000047</v>
      </c>
      <c r="I6" s="414" t="s">
        <v>281</v>
      </c>
      <c r="J6" s="305" t="s">
        <v>15</v>
      </c>
      <c r="K6" s="493" t="str">
        <f>VLOOKUP(L6,PRODUCTID!C2:D127,2,FALSE)</f>
        <v>P174533104211000000000170</v>
      </c>
      <c r="L6" s="191" t="s">
        <v>16</v>
      </c>
      <c r="M6" s="384">
        <v>2</v>
      </c>
      <c r="N6" s="390" t="s">
        <v>261</v>
      </c>
      <c r="O6" s="390">
        <v>1</v>
      </c>
      <c r="P6" s="391" t="s">
        <v>261</v>
      </c>
      <c r="Q6" s="192">
        <v>18000</v>
      </c>
      <c r="R6" s="193">
        <v>16</v>
      </c>
      <c r="S6" s="194">
        <f>+Q6*R6</f>
        <v>288000</v>
      </c>
      <c r="T6" s="195">
        <v>18000</v>
      </c>
      <c r="U6" s="196">
        <v>-6</v>
      </c>
      <c r="V6" s="197">
        <f t="shared" ref="V6:V55" si="0">+T6*U6</f>
        <v>-108000</v>
      </c>
      <c r="W6" s="198">
        <v>18000</v>
      </c>
      <c r="X6" s="199">
        <v>11</v>
      </c>
      <c r="Y6" s="200">
        <f t="shared" ref="Y6:Y55" si="1">+W6*X6</f>
        <v>198000</v>
      </c>
      <c r="Z6" s="195"/>
      <c r="AA6" s="201">
        <v>1</v>
      </c>
      <c r="AB6" s="197">
        <f t="shared" ref="AB6:AB55" si="2">+Z6*AA6</f>
        <v>0</v>
      </c>
      <c r="AC6" s="202">
        <f>+Q6</f>
        <v>18000</v>
      </c>
      <c r="AD6" s="203">
        <f>+R6+U6-X6+AA6</f>
        <v>0</v>
      </c>
      <c r="AE6" s="204">
        <f t="shared" ref="AE6:AE55" si="3">+AC6*AD6</f>
        <v>0</v>
      </c>
      <c r="AF6" s="205" t="s">
        <v>144</v>
      </c>
      <c r="AG6" s="206" t="str">
        <f>"UPDATE MU_PRODUCT SET MU_TREATMENT_ID = '" &amp; H6 &amp; "' WHERE MU_PRODUCT_ID = '" &amp; K6 &amp; "';"</f>
        <v>UPDATE MU_PRODUCT SET MU_TREATMENT_ID = 'C1713152686736000000047' WHERE MU_PRODUCT_ID = 'P174533104211000000000170';</v>
      </c>
      <c r="AH6" s="206"/>
    </row>
    <row r="7" spans="1:34" ht="43.2">
      <c r="A7" s="490" t="str">
        <f>VLOOKUP(B7,거래처ID!$A$2:$B$36,2,FALSE)</f>
        <v>C173258871030100000000057</v>
      </c>
      <c r="B7" s="425" t="s">
        <v>268</v>
      </c>
      <c r="C7" s="361" t="s">
        <v>153</v>
      </c>
      <c r="D7" s="361" t="s">
        <v>270</v>
      </c>
      <c r="E7" s="382" t="s">
        <v>271</v>
      </c>
      <c r="F7" s="382"/>
      <c r="G7" s="426"/>
      <c r="H7" s="545" t="str">
        <f>VLOOKUP(I7,Sheet1!$A$1:$B$5,2,FALSE)</f>
        <v>C1713152686736000000047</v>
      </c>
      <c r="I7" s="414" t="s">
        <v>280</v>
      </c>
      <c r="J7" s="305" t="s">
        <v>15</v>
      </c>
      <c r="K7" s="493" t="str">
        <f>VLOOKUP(L7,PRODUCTID!C3:D128,2,FALSE)</f>
        <v>P174533104211000000000171</v>
      </c>
      <c r="L7" s="207" t="s">
        <v>17</v>
      </c>
      <c r="M7" s="370">
        <v>2</v>
      </c>
      <c r="N7" s="371" t="s">
        <v>261</v>
      </c>
      <c r="O7" s="371">
        <v>1</v>
      </c>
      <c r="P7" s="392" t="s">
        <v>260</v>
      </c>
      <c r="Q7" s="192">
        <v>18000</v>
      </c>
      <c r="R7" s="193">
        <v>23</v>
      </c>
      <c r="S7" s="194">
        <f t="shared" ref="S7:S55" si="4">+Q7*R7</f>
        <v>414000</v>
      </c>
      <c r="T7" s="195">
        <v>18000</v>
      </c>
      <c r="U7" s="196">
        <v>-10</v>
      </c>
      <c r="V7" s="197">
        <f t="shared" si="0"/>
        <v>-180000</v>
      </c>
      <c r="W7" s="198">
        <v>18000</v>
      </c>
      <c r="X7" s="199">
        <v>14</v>
      </c>
      <c r="Y7" s="200">
        <f t="shared" si="1"/>
        <v>252000</v>
      </c>
      <c r="Z7" s="195"/>
      <c r="AA7" s="201">
        <v>1</v>
      </c>
      <c r="AB7" s="197">
        <f t="shared" si="2"/>
        <v>0</v>
      </c>
      <c r="AC7" s="202">
        <f t="shared" ref="AC7:AC17" si="5">+Q7</f>
        <v>18000</v>
      </c>
      <c r="AD7" s="203">
        <f t="shared" ref="AD7:AD55" si="6">+R7+U7-X7+AA7</f>
        <v>0</v>
      </c>
      <c r="AE7" s="204">
        <f t="shared" si="3"/>
        <v>0</v>
      </c>
      <c r="AF7" s="205" t="s">
        <v>144</v>
      </c>
      <c r="AG7" s="206" t="str">
        <f t="shared" ref="AG7:AG70" si="7">"UPDATE MU_PRODUCT SET MU_TREATMENT_ID = '" &amp; H7 &amp; "' WHERE MU_PRODUCT_ID = '" &amp; K7 &amp; "';"</f>
        <v>UPDATE MU_PRODUCT SET MU_TREATMENT_ID = 'C1713152686736000000047' WHERE MU_PRODUCT_ID = 'P174533104211000000000171';</v>
      </c>
      <c r="AH7" s="206"/>
    </row>
    <row r="8" spans="1:34" ht="43.2">
      <c r="A8" s="490" t="str">
        <f>VLOOKUP(B8,거래처ID!$A$2:$B$36,2,FALSE)</f>
        <v>C173258871030100000000057</v>
      </c>
      <c r="B8" s="425" t="s">
        <v>268</v>
      </c>
      <c r="C8" s="361" t="s">
        <v>153</v>
      </c>
      <c r="D8" s="361" t="s">
        <v>270</v>
      </c>
      <c r="E8" s="382" t="s">
        <v>271</v>
      </c>
      <c r="F8" s="382"/>
      <c r="G8" s="426"/>
      <c r="H8" s="545" t="str">
        <f>VLOOKUP(I8,Sheet1!$A$1:$B$5,2,FALSE)</f>
        <v>C1713152686736000000047</v>
      </c>
      <c r="I8" s="414" t="s">
        <v>280</v>
      </c>
      <c r="J8" s="305" t="s">
        <v>15</v>
      </c>
      <c r="K8" s="493" t="str">
        <f>VLOOKUP(L8,PRODUCTID!C4:D129,2,FALSE)</f>
        <v>P174533104211000000000172</v>
      </c>
      <c r="L8" s="191" t="s">
        <v>18</v>
      </c>
      <c r="M8" s="370">
        <v>2</v>
      </c>
      <c r="N8" s="371" t="s">
        <v>261</v>
      </c>
      <c r="O8" s="371">
        <v>1</v>
      </c>
      <c r="P8" s="392" t="s">
        <v>260</v>
      </c>
      <c r="Q8" s="192">
        <v>18000</v>
      </c>
      <c r="R8" s="193">
        <v>25</v>
      </c>
      <c r="S8" s="194">
        <f t="shared" si="4"/>
        <v>450000</v>
      </c>
      <c r="T8" s="195">
        <v>18000</v>
      </c>
      <c r="U8" s="196">
        <v>-10</v>
      </c>
      <c r="V8" s="197">
        <f t="shared" si="0"/>
        <v>-180000</v>
      </c>
      <c r="W8" s="198">
        <v>18000</v>
      </c>
      <c r="X8" s="199">
        <v>11</v>
      </c>
      <c r="Y8" s="200">
        <f t="shared" si="1"/>
        <v>198000</v>
      </c>
      <c r="Z8" s="195"/>
      <c r="AA8" s="201">
        <v>0</v>
      </c>
      <c r="AB8" s="197">
        <f t="shared" si="2"/>
        <v>0</v>
      </c>
      <c r="AC8" s="202">
        <f t="shared" si="5"/>
        <v>18000</v>
      </c>
      <c r="AD8" s="203">
        <f t="shared" si="6"/>
        <v>4</v>
      </c>
      <c r="AE8" s="204">
        <f t="shared" si="3"/>
        <v>72000</v>
      </c>
      <c r="AF8" s="205" t="s">
        <v>144</v>
      </c>
      <c r="AG8" s="206" t="str">
        <f t="shared" si="7"/>
        <v>UPDATE MU_PRODUCT SET MU_TREATMENT_ID = 'C1713152686736000000047' WHERE MU_PRODUCT_ID = 'P174533104211000000000172';</v>
      </c>
      <c r="AH8" s="206"/>
    </row>
    <row r="9" spans="1:34" ht="43.2">
      <c r="A9" s="490" t="str">
        <f>VLOOKUP(B9,거래처ID!$A$2:$B$36,2,FALSE)</f>
        <v>C173258871030100000000041</v>
      </c>
      <c r="B9" s="427" t="s">
        <v>155</v>
      </c>
      <c r="C9" s="189" t="s">
        <v>158</v>
      </c>
      <c r="D9" s="189" t="s">
        <v>156</v>
      </c>
      <c r="E9" s="190" t="s">
        <v>157</v>
      </c>
      <c r="F9" s="190"/>
      <c r="G9" s="428"/>
      <c r="H9" s="545" t="str">
        <f>VLOOKUP(I9,Sheet1!$A$1:$B$5,2,FALSE)</f>
        <v>C1713152686736000000047</v>
      </c>
      <c r="I9" s="414" t="s">
        <v>280</v>
      </c>
      <c r="J9" s="305" t="s">
        <v>15</v>
      </c>
      <c r="K9" s="493" t="str">
        <f>VLOOKUP(L9,PRODUCTID!C5:D130,2,FALSE)</f>
        <v>P174533104211000000000173</v>
      </c>
      <c r="L9" s="191" t="s">
        <v>19</v>
      </c>
      <c r="M9" s="370">
        <v>1</v>
      </c>
      <c r="N9" s="371" t="s">
        <v>261</v>
      </c>
      <c r="O9" s="371">
        <v>1</v>
      </c>
      <c r="P9" s="392" t="s">
        <v>261</v>
      </c>
      <c r="Q9" s="192">
        <v>14000</v>
      </c>
      <c r="R9" s="193">
        <v>24</v>
      </c>
      <c r="S9" s="194">
        <f t="shared" si="4"/>
        <v>336000</v>
      </c>
      <c r="T9" s="195"/>
      <c r="U9" s="196"/>
      <c r="V9" s="208">
        <f t="shared" si="0"/>
        <v>0</v>
      </c>
      <c r="W9" s="198">
        <v>14000</v>
      </c>
      <c r="X9" s="199">
        <v>1</v>
      </c>
      <c r="Y9" s="200">
        <f t="shared" si="1"/>
        <v>14000</v>
      </c>
      <c r="Z9" s="195"/>
      <c r="AA9" s="201">
        <v>0</v>
      </c>
      <c r="AB9" s="197">
        <f t="shared" si="2"/>
        <v>0</v>
      </c>
      <c r="AC9" s="202">
        <f t="shared" si="5"/>
        <v>14000</v>
      </c>
      <c r="AD9" s="203">
        <f t="shared" si="6"/>
        <v>23</v>
      </c>
      <c r="AE9" s="204">
        <f t="shared" si="3"/>
        <v>322000</v>
      </c>
      <c r="AF9" s="205"/>
      <c r="AG9" s="206" t="str">
        <f t="shared" si="7"/>
        <v>UPDATE MU_PRODUCT SET MU_TREATMENT_ID = 'C1713152686736000000047' WHERE MU_PRODUCT_ID = 'P174533104211000000000173';</v>
      </c>
      <c r="AH9" s="206"/>
    </row>
    <row r="10" spans="1:34" ht="43.2">
      <c r="A10" s="490" t="str">
        <f>VLOOKUP(B10,거래처ID!$A$2:$B$36,2,FALSE)</f>
        <v>C173258871030100000000041</v>
      </c>
      <c r="B10" s="427" t="s">
        <v>155</v>
      </c>
      <c r="C10" s="189" t="s">
        <v>158</v>
      </c>
      <c r="D10" s="189" t="s">
        <v>156</v>
      </c>
      <c r="E10" s="190" t="s">
        <v>157</v>
      </c>
      <c r="F10" s="190"/>
      <c r="G10" s="428"/>
      <c r="H10" s="545" t="str">
        <f>VLOOKUP(I10,Sheet1!$A$1:$B$5,2,FALSE)</f>
        <v>C1713152686736000000047</v>
      </c>
      <c r="I10" s="414" t="s">
        <v>280</v>
      </c>
      <c r="J10" s="305" t="s">
        <v>15</v>
      </c>
      <c r="K10" s="493" t="str">
        <f>VLOOKUP(L10,PRODUCTID!C6:D131,2,FALSE)</f>
        <v>P174533104211000000000174</v>
      </c>
      <c r="L10" s="191" t="s">
        <v>20</v>
      </c>
      <c r="M10" s="370">
        <v>1</v>
      </c>
      <c r="N10" s="371" t="s">
        <v>261</v>
      </c>
      <c r="O10" s="371">
        <v>1</v>
      </c>
      <c r="P10" s="392" t="s">
        <v>261</v>
      </c>
      <c r="Q10" s="192">
        <v>18000</v>
      </c>
      <c r="R10" s="193">
        <v>20</v>
      </c>
      <c r="S10" s="194">
        <f t="shared" si="4"/>
        <v>360000</v>
      </c>
      <c r="T10" s="195"/>
      <c r="U10" s="196"/>
      <c r="V10" s="208">
        <f t="shared" si="0"/>
        <v>0</v>
      </c>
      <c r="W10" s="198">
        <v>18000</v>
      </c>
      <c r="X10" s="199">
        <v>2</v>
      </c>
      <c r="Y10" s="200">
        <f t="shared" si="1"/>
        <v>36000</v>
      </c>
      <c r="Z10" s="195"/>
      <c r="AA10" s="201">
        <v>1</v>
      </c>
      <c r="AB10" s="197">
        <f t="shared" si="2"/>
        <v>0</v>
      </c>
      <c r="AC10" s="202">
        <f t="shared" si="5"/>
        <v>18000</v>
      </c>
      <c r="AD10" s="203">
        <f t="shared" si="6"/>
        <v>19</v>
      </c>
      <c r="AE10" s="204">
        <f t="shared" si="3"/>
        <v>342000</v>
      </c>
      <c r="AF10" s="205"/>
      <c r="AG10" s="206" t="str">
        <f t="shared" si="7"/>
        <v>UPDATE MU_PRODUCT SET MU_TREATMENT_ID = 'C1713152686736000000047' WHERE MU_PRODUCT_ID = 'P174533104211000000000174';</v>
      </c>
      <c r="AH10" s="206"/>
    </row>
    <row r="11" spans="1:34" ht="43.2">
      <c r="A11" s="490" t="str">
        <f>VLOOKUP(B11,거래처ID!$A$2:$B$36,2,FALSE)</f>
        <v>C173258871030100000000041</v>
      </c>
      <c r="B11" s="427" t="s">
        <v>155</v>
      </c>
      <c r="C11" s="189" t="s">
        <v>158</v>
      </c>
      <c r="D11" s="189" t="s">
        <v>156</v>
      </c>
      <c r="E11" s="190" t="s">
        <v>157</v>
      </c>
      <c r="F11" s="190"/>
      <c r="G11" s="428"/>
      <c r="H11" s="545" t="str">
        <f>VLOOKUP(I11,Sheet1!$A$1:$B$5,2,FALSE)</f>
        <v>C1713152686736000000047</v>
      </c>
      <c r="I11" s="414" t="s">
        <v>280</v>
      </c>
      <c r="J11" s="305" t="s">
        <v>15</v>
      </c>
      <c r="K11" s="493" t="str">
        <f>VLOOKUP(L11,PRODUCTID!C7:D132,2,FALSE)</f>
        <v>P174533104211000000000175</v>
      </c>
      <c r="L11" s="191" t="s">
        <v>21</v>
      </c>
      <c r="M11" s="370">
        <v>1</v>
      </c>
      <c r="N11" s="371" t="s">
        <v>261</v>
      </c>
      <c r="O11" s="371">
        <v>1</v>
      </c>
      <c r="P11" s="392" t="s">
        <v>260</v>
      </c>
      <c r="Q11" s="192">
        <v>18000</v>
      </c>
      <c r="R11" s="193">
        <v>11</v>
      </c>
      <c r="S11" s="194">
        <f t="shared" si="4"/>
        <v>198000</v>
      </c>
      <c r="T11" s="195"/>
      <c r="U11" s="196"/>
      <c r="V11" s="208">
        <f t="shared" si="0"/>
        <v>0</v>
      </c>
      <c r="W11" s="198">
        <v>18000</v>
      </c>
      <c r="X11" s="199">
        <v>1</v>
      </c>
      <c r="Y11" s="200">
        <f t="shared" si="1"/>
        <v>18000</v>
      </c>
      <c r="Z11" s="195"/>
      <c r="AA11" s="201">
        <v>0</v>
      </c>
      <c r="AB11" s="197">
        <f t="shared" si="2"/>
        <v>0</v>
      </c>
      <c r="AC11" s="202">
        <f t="shared" si="5"/>
        <v>18000</v>
      </c>
      <c r="AD11" s="203">
        <f t="shared" si="6"/>
        <v>10</v>
      </c>
      <c r="AE11" s="204">
        <f t="shared" si="3"/>
        <v>180000</v>
      </c>
      <c r="AF11" s="209"/>
      <c r="AG11" s="206" t="str">
        <f t="shared" si="7"/>
        <v>UPDATE MU_PRODUCT SET MU_TREATMENT_ID = 'C1713152686736000000047' WHERE MU_PRODUCT_ID = 'P174533104211000000000175';</v>
      </c>
      <c r="AH11" s="206"/>
    </row>
    <row r="12" spans="1:34" ht="43.2">
      <c r="A12" s="490" t="str">
        <f>VLOOKUP(B12,거래처ID!$A$2:$B$36,2,FALSE)</f>
        <v>C173258871030100000000043</v>
      </c>
      <c r="B12" s="429" t="s">
        <v>159</v>
      </c>
      <c r="C12" s="309" t="s">
        <v>160</v>
      </c>
      <c r="D12" s="309" t="s">
        <v>161</v>
      </c>
      <c r="E12" s="309" t="s">
        <v>162</v>
      </c>
      <c r="F12" s="190"/>
      <c r="G12" s="428"/>
      <c r="H12" s="545" t="str">
        <f>VLOOKUP(I12,Sheet1!$A$1:$B$5,2,FALSE)</f>
        <v>C1713152686736000000047</v>
      </c>
      <c r="I12" s="414" t="s">
        <v>280</v>
      </c>
      <c r="J12" s="305" t="s">
        <v>15</v>
      </c>
      <c r="K12" s="493" t="str">
        <f>VLOOKUP(L12,PRODUCTID!C8:D133,2,FALSE)</f>
        <v>P174533104211000000000176</v>
      </c>
      <c r="L12" s="207" t="s">
        <v>22</v>
      </c>
      <c r="M12" s="370">
        <v>2</v>
      </c>
      <c r="N12" s="371" t="s">
        <v>261</v>
      </c>
      <c r="O12" s="371">
        <v>1</v>
      </c>
      <c r="P12" s="392" t="s">
        <v>260</v>
      </c>
      <c r="Q12" s="192">
        <v>130164</v>
      </c>
      <c r="R12" s="193">
        <v>18</v>
      </c>
      <c r="S12" s="194">
        <f t="shared" si="4"/>
        <v>2342952</v>
      </c>
      <c r="T12" s="195">
        <v>130164</v>
      </c>
      <c r="U12" s="196">
        <v>20</v>
      </c>
      <c r="V12" s="208">
        <f t="shared" si="0"/>
        <v>2603280</v>
      </c>
      <c r="W12" s="198">
        <v>130164</v>
      </c>
      <c r="X12" s="199">
        <v>21</v>
      </c>
      <c r="Y12" s="200">
        <f t="shared" si="1"/>
        <v>2733444</v>
      </c>
      <c r="Z12" s="195"/>
      <c r="AA12" s="201">
        <v>6</v>
      </c>
      <c r="AB12" s="197">
        <f t="shared" si="2"/>
        <v>0</v>
      </c>
      <c r="AC12" s="202">
        <f>+Q12</f>
        <v>130164</v>
      </c>
      <c r="AD12" s="203">
        <f t="shared" si="6"/>
        <v>23</v>
      </c>
      <c r="AE12" s="204">
        <f t="shared" si="3"/>
        <v>2993772</v>
      </c>
      <c r="AF12" s="209"/>
      <c r="AG12" s="206" t="str">
        <f t="shared" si="7"/>
        <v>UPDATE MU_PRODUCT SET MU_TREATMENT_ID = 'C1713152686736000000047' WHERE MU_PRODUCT_ID = 'P174533104211000000000176';</v>
      </c>
      <c r="AH12" s="206"/>
    </row>
    <row r="13" spans="1:34" ht="43.2">
      <c r="A13" s="490" t="str">
        <f>VLOOKUP(B13,거래처ID!$A$2:$B$36,2,FALSE)</f>
        <v>C173258871030100000000043</v>
      </c>
      <c r="B13" s="429" t="s">
        <v>159</v>
      </c>
      <c r="C13" s="309" t="s">
        <v>160</v>
      </c>
      <c r="D13" s="309" t="s">
        <v>161</v>
      </c>
      <c r="E13" s="309" t="s">
        <v>162</v>
      </c>
      <c r="F13" s="190"/>
      <c r="G13" s="428"/>
      <c r="H13" s="545" t="str">
        <f>VLOOKUP(I13,Sheet1!$A$1:$B$5,2,FALSE)</f>
        <v>C1713152686736000000047</v>
      </c>
      <c r="I13" s="414" t="s">
        <v>280</v>
      </c>
      <c r="J13" s="305" t="s">
        <v>15</v>
      </c>
      <c r="K13" s="493" t="str">
        <f>VLOOKUP(L13,PRODUCTID!C9:D134,2,FALSE)</f>
        <v>P174533104211000000000177</v>
      </c>
      <c r="L13" s="207" t="s">
        <v>23</v>
      </c>
      <c r="M13" s="370">
        <v>2</v>
      </c>
      <c r="N13" s="371" t="s">
        <v>261</v>
      </c>
      <c r="O13" s="371">
        <v>1</v>
      </c>
      <c r="P13" s="392" t="s">
        <v>260</v>
      </c>
      <c r="Q13" s="192">
        <v>130164.1</v>
      </c>
      <c r="R13" s="193">
        <v>27</v>
      </c>
      <c r="S13" s="194">
        <f t="shared" si="4"/>
        <v>3514430.7</v>
      </c>
      <c r="T13" s="195">
        <v>130164</v>
      </c>
      <c r="U13" s="196">
        <v>20</v>
      </c>
      <c r="V13" s="208">
        <f t="shared" si="0"/>
        <v>2603280</v>
      </c>
      <c r="W13" s="198">
        <v>130164</v>
      </c>
      <c r="X13" s="199">
        <v>19</v>
      </c>
      <c r="Y13" s="200">
        <f t="shared" si="1"/>
        <v>2473116</v>
      </c>
      <c r="Z13" s="195"/>
      <c r="AA13" s="201">
        <v>1</v>
      </c>
      <c r="AB13" s="197">
        <f t="shared" si="2"/>
        <v>0</v>
      </c>
      <c r="AC13" s="202">
        <f>+Q13</f>
        <v>130164.1</v>
      </c>
      <c r="AD13" s="203">
        <f t="shared" si="6"/>
        <v>29</v>
      </c>
      <c r="AE13" s="204">
        <f t="shared" si="3"/>
        <v>3774758.9000000004</v>
      </c>
      <c r="AF13" s="209"/>
      <c r="AG13" s="206" t="str">
        <f t="shared" si="7"/>
        <v>UPDATE MU_PRODUCT SET MU_TREATMENT_ID = 'C1713152686736000000047' WHERE MU_PRODUCT_ID = 'P174533104211000000000177';</v>
      </c>
      <c r="AH13" s="206"/>
    </row>
    <row r="14" spans="1:34" ht="43.2">
      <c r="A14" s="490" t="str">
        <f>VLOOKUP(B14,거래처ID!$A$2:$B$36,2,FALSE)</f>
        <v>C173258871030100000000043</v>
      </c>
      <c r="B14" s="429" t="s">
        <v>159</v>
      </c>
      <c r="C14" s="309" t="s">
        <v>160</v>
      </c>
      <c r="D14" s="309" t="s">
        <v>161</v>
      </c>
      <c r="E14" s="309" t="s">
        <v>162</v>
      </c>
      <c r="F14" s="190"/>
      <c r="G14" s="428"/>
      <c r="H14" s="545" t="str">
        <f>VLOOKUP(I14,Sheet1!$A$1:$B$5,2,FALSE)</f>
        <v>C1713152686736000000047</v>
      </c>
      <c r="I14" s="414" t="s">
        <v>280</v>
      </c>
      <c r="J14" s="305" t="s">
        <v>15</v>
      </c>
      <c r="K14" s="493" t="str">
        <f>VLOOKUP(L14,PRODUCTID!C10:D135,2,FALSE)</f>
        <v>P174533104211000000000178</v>
      </c>
      <c r="L14" s="207" t="s">
        <v>24</v>
      </c>
      <c r="M14" s="370">
        <v>2</v>
      </c>
      <c r="N14" s="371" t="s">
        <v>261</v>
      </c>
      <c r="O14" s="371">
        <v>1</v>
      </c>
      <c r="P14" s="392" t="s">
        <v>260</v>
      </c>
      <c r="Q14" s="192">
        <v>130164</v>
      </c>
      <c r="R14" s="193">
        <v>36</v>
      </c>
      <c r="S14" s="194">
        <f t="shared" si="4"/>
        <v>4685904</v>
      </c>
      <c r="T14" s="195"/>
      <c r="U14" s="196"/>
      <c r="V14" s="208">
        <f t="shared" si="0"/>
        <v>0</v>
      </c>
      <c r="W14" s="198">
        <v>130164</v>
      </c>
      <c r="X14" s="199">
        <v>5</v>
      </c>
      <c r="Y14" s="200">
        <f t="shared" si="1"/>
        <v>650820</v>
      </c>
      <c r="Z14" s="195"/>
      <c r="AA14" s="201">
        <v>1</v>
      </c>
      <c r="AB14" s="197">
        <f t="shared" si="2"/>
        <v>0</v>
      </c>
      <c r="AC14" s="202">
        <f>+Q14</f>
        <v>130164</v>
      </c>
      <c r="AD14" s="203">
        <f t="shared" si="6"/>
        <v>32</v>
      </c>
      <c r="AE14" s="204">
        <f t="shared" si="3"/>
        <v>4165248</v>
      </c>
      <c r="AF14" s="209"/>
      <c r="AG14" s="206" t="str">
        <f t="shared" si="7"/>
        <v>UPDATE MU_PRODUCT SET MU_TREATMENT_ID = 'C1713152686736000000047' WHERE MU_PRODUCT_ID = 'P174533104211000000000178';</v>
      </c>
      <c r="AH14" s="206"/>
    </row>
    <row r="15" spans="1:34" ht="43.2">
      <c r="A15" s="490" t="str">
        <f>VLOOKUP(B15,거래처ID!$A$2:$B$36,2,FALSE)</f>
        <v>C173258871030100000000044</v>
      </c>
      <c r="B15" s="429" t="s">
        <v>163</v>
      </c>
      <c r="C15" s="309" t="s">
        <v>164</v>
      </c>
      <c r="D15" s="309" t="s">
        <v>165</v>
      </c>
      <c r="E15" s="309" t="s">
        <v>166</v>
      </c>
      <c r="F15" s="190"/>
      <c r="G15" s="428"/>
      <c r="H15" s="545" t="str">
        <f>VLOOKUP(I15,Sheet1!$A$1:$B$5,2,FALSE)</f>
        <v>C1713152686736000000047</v>
      </c>
      <c r="I15" s="414" t="s">
        <v>280</v>
      </c>
      <c r="J15" s="305" t="s">
        <v>15</v>
      </c>
      <c r="K15" s="493" t="str">
        <f>VLOOKUP(L15,PRODUCTID!C11:D136,2,FALSE)</f>
        <v>P174533104211000000000179</v>
      </c>
      <c r="L15" s="207" t="s">
        <v>25</v>
      </c>
      <c r="M15" s="370">
        <v>1</v>
      </c>
      <c r="N15" s="371" t="s">
        <v>261</v>
      </c>
      <c r="O15" s="371">
        <v>1</v>
      </c>
      <c r="P15" s="392" t="s">
        <v>260</v>
      </c>
      <c r="Q15" s="192">
        <v>115500</v>
      </c>
      <c r="R15" s="193">
        <v>9</v>
      </c>
      <c r="S15" s="194">
        <f t="shared" si="4"/>
        <v>1039500</v>
      </c>
      <c r="T15" s="195"/>
      <c r="U15" s="196"/>
      <c r="V15" s="208">
        <f t="shared" si="0"/>
        <v>0</v>
      </c>
      <c r="W15" s="198">
        <v>115500</v>
      </c>
      <c r="X15" s="199">
        <v>1</v>
      </c>
      <c r="Y15" s="200">
        <f t="shared" si="1"/>
        <v>115500</v>
      </c>
      <c r="Z15" s="195"/>
      <c r="AA15" s="201">
        <v>9</v>
      </c>
      <c r="AB15" s="197">
        <f t="shared" si="2"/>
        <v>0</v>
      </c>
      <c r="AC15" s="202">
        <f t="shared" si="5"/>
        <v>115500</v>
      </c>
      <c r="AD15" s="203">
        <f t="shared" si="6"/>
        <v>17</v>
      </c>
      <c r="AE15" s="204">
        <f t="shared" si="3"/>
        <v>1963500</v>
      </c>
      <c r="AF15" s="209" t="s">
        <v>141</v>
      </c>
      <c r="AG15" s="206" t="str">
        <f t="shared" si="7"/>
        <v>UPDATE MU_PRODUCT SET MU_TREATMENT_ID = 'C1713152686736000000047' WHERE MU_PRODUCT_ID = 'P174533104211000000000179';</v>
      </c>
      <c r="AH15" s="206"/>
    </row>
    <row r="16" spans="1:34" ht="43.2">
      <c r="A16" s="490" t="str">
        <f>VLOOKUP(B16,거래처ID!$A$2:$B$36,2,FALSE)</f>
        <v>C173258871030100000000044</v>
      </c>
      <c r="B16" s="429" t="s">
        <v>163</v>
      </c>
      <c r="C16" s="309" t="s">
        <v>164</v>
      </c>
      <c r="D16" s="309" t="s">
        <v>165</v>
      </c>
      <c r="E16" s="309" t="s">
        <v>166</v>
      </c>
      <c r="F16" s="190"/>
      <c r="G16" s="428"/>
      <c r="H16" s="545" t="str">
        <f>VLOOKUP(I16,Sheet1!$A$1:$B$5,2,FALSE)</f>
        <v>C1713152686736000000047</v>
      </c>
      <c r="I16" s="414" t="s">
        <v>280</v>
      </c>
      <c r="J16" s="305" t="s">
        <v>15</v>
      </c>
      <c r="K16" s="493" t="str">
        <f>VLOOKUP(L16,PRODUCTID!C12:D137,2,FALSE)</f>
        <v>P174533104211000000000180</v>
      </c>
      <c r="L16" s="191" t="s">
        <v>26</v>
      </c>
      <c r="M16" s="370">
        <v>1</v>
      </c>
      <c r="N16" s="371" t="s">
        <v>261</v>
      </c>
      <c r="O16" s="371">
        <v>1</v>
      </c>
      <c r="P16" s="392" t="s">
        <v>260</v>
      </c>
      <c r="Q16" s="192">
        <v>110000</v>
      </c>
      <c r="R16" s="193">
        <v>18</v>
      </c>
      <c r="S16" s="194">
        <f t="shared" si="4"/>
        <v>1980000</v>
      </c>
      <c r="T16" s="195"/>
      <c r="U16" s="196"/>
      <c r="V16" s="208">
        <f t="shared" si="0"/>
        <v>0</v>
      </c>
      <c r="W16" s="198">
        <v>110000</v>
      </c>
      <c r="X16" s="199">
        <v>0</v>
      </c>
      <c r="Y16" s="200">
        <f t="shared" si="1"/>
        <v>0</v>
      </c>
      <c r="Z16" s="195"/>
      <c r="AA16" s="201">
        <v>7</v>
      </c>
      <c r="AB16" s="197">
        <f t="shared" si="2"/>
        <v>0</v>
      </c>
      <c r="AC16" s="202">
        <f t="shared" si="5"/>
        <v>110000</v>
      </c>
      <c r="AD16" s="203">
        <f t="shared" si="6"/>
        <v>25</v>
      </c>
      <c r="AE16" s="204">
        <f t="shared" si="3"/>
        <v>2750000</v>
      </c>
      <c r="AF16" s="209" t="s">
        <v>141</v>
      </c>
      <c r="AG16" s="206" t="str">
        <f t="shared" si="7"/>
        <v>UPDATE MU_PRODUCT SET MU_TREATMENT_ID = 'C1713152686736000000047' WHERE MU_PRODUCT_ID = 'P174533104211000000000180';</v>
      </c>
      <c r="AH16" s="206"/>
    </row>
    <row r="17" spans="1:34" ht="43.2">
      <c r="A17" s="490" t="str">
        <f>VLOOKUP(B17,거래처ID!$A$2:$B$36,2,FALSE)</f>
        <v>C173258871030100000000044</v>
      </c>
      <c r="B17" s="429" t="s">
        <v>163</v>
      </c>
      <c r="C17" s="309" t="s">
        <v>164</v>
      </c>
      <c r="D17" s="309" t="s">
        <v>165</v>
      </c>
      <c r="E17" s="309" t="s">
        <v>166</v>
      </c>
      <c r="F17" s="190"/>
      <c r="G17" s="428"/>
      <c r="H17" s="545" t="str">
        <f>VLOOKUP(I17,Sheet1!$A$1:$B$5,2,FALSE)</f>
        <v>C1713152686736000000047</v>
      </c>
      <c r="I17" s="414" t="s">
        <v>280</v>
      </c>
      <c r="J17" s="305" t="s">
        <v>15</v>
      </c>
      <c r="K17" s="493" t="str">
        <f>VLOOKUP(L17,PRODUCTID!C13:D138,2,FALSE)</f>
        <v>P174533104211000000000181</v>
      </c>
      <c r="L17" s="191" t="s">
        <v>27</v>
      </c>
      <c r="M17" s="370">
        <v>1</v>
      </c>
      <c r="N17" s="371" t="s">
        <v>261</v>
      </c>
      <c r="O17" s="371">
        <v>1</v>
      </c>
      <c r="P17" s="392" t="s">
        <v>260</v>
      </c>
      <c r="Q17" s="192">
        <v>110000</v>
      </c>
      <c r="R17" s="193">
        <v>15</v>
      </c>
      <c r="S17" s="194">
        <f t="shared" si="4"/>
        <v>1650000</v>
      </c>
      <c r="T17" s="195"/>
      <c r="U17" s="196"/>
      <c r="V17" s="208">
        <f t="shared" si="0"/>
        <v>0</v>
      </c>
      <c r="W17" s="198">
        <v>110000</v>
      </c>
      <c r="X17" s="199">
        <v>4</v>
      </c>
      <c r="Y17" s="200">
        <f t="shared" si="1"/>
        <v>440000</v>
      </c>
      <c r="Z17" s="195"/>
      <c r="AA17" s="201">
        <v>1</v>
      </c>
      <c r="AB17" s="197">
        <f t="shared" si="2"/>
        <v>0</v>
      </c>
      <c r="AC17" s="202">
        <f t="shared" si="5"/>
        <v>110000</v>
      </c>
      <c r="AD17" s="203">
        <f t="shared" si="6"/>
        <v>12</v>
      </c>
      <c r="AE17" s="204">
        <f t="shared" si="3"/>
        <v>1320000</v>
      </c>
      <c r="AF17" s="209" t="s">
        <v>140</v>
      </c>
      <c r="AG17" s="206" t="str">
        <f t="shared" si="7"/>
        <v>UPDATE MU_PRODUCT SET MU_TREATMENT_ID = 'C1713152686736000000047' WHERE MU_PRODUCT_ID = 'P174533104211000000000181';</v>
      </c>
      <c r="AH17" s="206"/>
    </row>
    <row r="18" spans="1:34" ht="43.2">
      <c r="A18" s="490" t="str">
        <f>VLOOKUP(B18,거래처ID!$A$2:$B$36,2,FALSE)</f>
        <v>C173258871030100000000045</v>
      </c>
      <c r="B18" s="427" t="s">
        <v>167</v>
      </c>
      <c r="C18" s="189" t="s">
        <v>169</v>
      </c>
      <c r="D18" s="353" t="s">
        <v>154</v>
      </c>
      <c r="E18" s="190" t="s">
        <v>168</v>
      </c>
      <c r="F18" s="190"/>
      <c r="G18" s="428"/>
      <c r="H18" s="545" t="str">
        <f>VLOOKUP(I18,Sheet1!$A$1:$B$5,2,FALSE)</f>
        <v>C1713152686736000000047</v>
      </c>
      <c r="I18" s="414" t="s">
        <v>280</v>
      </c>
      <c r="J18" s="305" t="s">
        <v>15</v>
      </c>
      <c r="K18" s="493" t="str">
        <f>VLOOKUP(L18,PRODUCTID!C14:D139,2,FALSE)</f>
        <v>P174533104211000000000182</v>
      </c>
      <c r="L18" s="457" t="s">
        <v>583</v>
      </c>
      <c r="M18" s="370">
        <v>2</v>
      </c>
      <c r="N18" s="371" t="s">
        <v>261</v>
      </c>
      <c r="O18" s="371">
        <v>1</v>
      </c>
      <c r="P18" s="392" t="s">
        <v>261</v>
      </c>
      <c r="Q18" s="192">
        <v>211747</v>
      </c>
      <c r="R18" s="193">
        <v>32</v>
      </c>
      <c r="S18" s="194">
        <f t="shared" si="4"/>
        <v>6775904</v>
      </c>
      <c r="T18" s="195"/>
      <c r="U18" s="196"/>
      <c r="V18" s="208">
        <f t="shared" si="0"/>
        <v>0</v>
      </c>
      <c r="W18" s="198">
        <v>211747</v>
      </c>
      <c r="X18" s="199">
        <v>19.8</v>
      </c>
      <c r="Y18" s="200">
        <f>+W18*X18</f>
        <v>4192590.6</v>
      </c>
      <c r="Z18" s="195"/>
      <c r="AA18" s="201">
        <v>-1</v>
      </c>
      <c r="AB18" s="197">
        <f t="shared" si="2"/>
        <v>0</v>
      </c>
      <c r="AC18" s="202">
        <f>+Q18</f>
        <v>211747</v>
      </c>
      <c r="AD18" s="203">
        <f t="shared" si="6"/>
        <v>11.2</v>
      </c>
      <c r="AE18" s="204">
        <f t="shared" si="3"/>
        <v>2371566.4</v>
      </c>
      <c r="AF18" s="209" t="s">
        <v>145</v>
      </c>
      <c r="AG18" s="206" t="str">
        <f t="shared" si="7"/>
        <v>UPDATE MU_PRODUCT SET MU_TREATMENT_ID = 'C1713152686736000000047' WHERE MU_PRODUCT_ID = 'P174533104211000000000182';</v>
      </c>
      <c r="AH18" s="206"/>
    </row>
    <row r="19" spans="1:34" ht="43.2">
      <c r="A19" s="490" t="str">
        <f>VLOOKUP(B19,거래처ID!$A$2:$B$36,2,FALSE)</f>
        <v>C173258871030100000000045</v>
      </c>
      <c r="B19" s="427" t="s">
        <v>167</v>
      </c>
      <c r="C19" s="189" t="s">
        <v>169</v>
      </c>
      <c r="D19" s="353" t="s">
        <v>154</v>
      </c>
      <c r="E19" s="190" t="s">
        <v>168</v>
      </c>
      <c r="F19" s="190"/>
      <c r="G19" s="428"/>
      <c r="H19" s="545" t="str">
        <f>VLOOKUP(I19,Sheet1!$A$1:$B$5,2,FALSE)</f>
        <v>C1713152686736000000047</v>
      </c>
      <c r="I19" s="414" t="s">
        <v>280</v>
      </c>
      <c r="J19" s="305" t="s">
        <v>15</v>
      </c>
      <c r="K19" s="493" t="str">
        <f>VLOOKUP(L19,PRODUCTID!C15:D140,2,FALSE)</f>
        <v>P174533104211000000000183</v>
      </c>
      <c r="L19" s="457" t="s">
        <v>584</v>
      </c>
      <c r="M19" s="370">
        <v>2</v>
      </c>
      <c r="N19" s="371" t="s">
        <v>261</v>
      </c>
      <c r="O19" s="371">
        <v>1</v>
      </c>
      <c r="P19" s="392" t="s">
        <v>261</v>
      </c>
      <c r="Q19" s="192">
        <v>211612.52</v>
      </c>
      <c r="R19" s="193">
        <v>120</v>
      </c>
      <c r="S19" s="194">
        <f t="shared" si="4"/>
        <v>25393502.399999999</v>
      </c>
      <c r="T19" s="195"/>
      <c r="U19" s="196"/>
      <c r="V19" s="208">
        <f t="shared" si="0"/>
        <v>0</v>
      </c>
      <c r="W19" s="198">
        <v>211613</v>
      </c>
      <c r="X19" s="199">
        <v>0</v>
      </c>
      <c r="Y19" s="200">
        <f>+W19*X19</f>
        <v>0</v>
      </c>
      <c r="Z19" s="195"/>
      <c r="AA19" s="201">
        <v>0</v>
      </c>
      <c r="AB19" s="197">
        <f t="shared" si="2"/>
        <v>0</v>
      </c>
      <c r="AC19" s="202">
        <f t="shared" ref="AC19:AC55" si="8">+Q19</f>
        <v>211612.52</v>
      </c>
      <c r="AD19" s="203">
        <f t="shared" si="6"/>
        <v>120</v>
      </c>
      <c r="AE19" s="204">
        <f t="shared" si="3"/>
        <v>25393502.399999999</v>
      </c>
      <c r="AF19" s="209"/>
      <c r="AG19" s="206" t="str">
        <f t="shared" si="7"/>
        <v>UPDATE MU_PRODUCT SET MU_TREATMENT_ID = 'C1713152686736000000047' WHERE MU_PRODUCT_ID = 'P174533104211000000000183';</v>
      </c>
      <c r="AH19" s="206"/>
    </row>
    <row r="20" spans="1:34" ht="43.2">
      <c r="A20" s="490" t="str">
        <f>VLOOKUP(B20,거래처ID!$A$2:$B$36,2,FALSE)</f>
        <v>C173258871030100000000046</v>
      </c>
      <c r="B20" s="427" t="s">
        <v>170</v>
      </c>
      <c r="C20" s="189" t="s">
        <v>171</v>
      </c>
      <c r="D20" s="189" t="s">
        <v>165</v>
      </c>
      <c r="E20" s="190" t="s">
        <v>166</v>
      </c>
      <c r="F20" s="190"/>
      <c r="G20" s="428"/>
      <c r="H20" s="545" t="str">
        <f>VLOOKUP(I20,Sheet1!$A$1:$B$5,2,FALSE)</f>
        <v>C1713152686736000000047</v>
      </c>
      <c r="I20" s="414" t="s">
        <v>280</v>
      </c>
      <c r="J20" s="305" t="s">
        <v>15</v>
      </c>
      <c r="K20" s="493" t="str">
        <f>VLOOKUP(L20,PRODUCTID!C16:D141,2,FALSE)</f>
        <v>P174533104211000000000184</v>
      </c>
      <c r="L20" s="207" t="s">
        <v>29</v>
      </c>
      <c r="M20" s="370">
        <v>10</v>
      </c>
      <c r="N20" s="371" t="s">
        <v>261</v>
      </c>
      <c r="O20" s="371">
        <v>1</v>
      </c>
      <c r="P20" s="392" t="s">
        <v>261</v>
      </c>
      <c r="Q20" s="192">
        <v>242000</v>
      </c>
      <c r="R20" s="193">
        <v>40</v>
      </c>
      <c r="S20" s="194">
        <f t="shared" si="4"/>
        <v>9680000</v>
      </c>
      <c r="T20" s="195">
        <v>242000</v>
      </c>
      <c r="U20" s="196">
        <v>50</v>
      </c>
      <c r="V20" s="208">
        <f t="shared" si="0"/>
        <v>12100000</v>
      </c>
      <c r="W20" s="198">
        <v>242000</v>
      </c>
      <c r="X20" s="199">
        <v>31.8</v>
      </c>
      <c r="Y20" s="200">
        <f t="shared" si="1"/>
        <v>7695600</v>
      </c>
      <c r="Z20" s="195"/>
      <c r="AA20" s="201">
        <v>4</v>
      </c>
      <c r="AB20" s="197">
        <f t="shared" si="2"/>
        <v>0</v>
      </c>
      <c r="AC20" s="202">
        <f t="shared" si="8"/>
        <v>242000</v>
      </c>
      <c r="AD20" s="203">
        <f t="shared" si="6"/>
        <v>62.2</v>
      </c>
      <c r="AE20" s="204">
        <f t="shared" si="3"/>
        <v>15052400</v>
      </c>
      <c r="AF20" s="209"/>
      <c r="AG20" s="206" t="str">
        <f t="shared" si="7"/>
        <v>UPDATE MU_PRODUCT SET MU_TREATMENT_ID = 'C1713152686736000000047' WHERE MU_PRODUCT_ID = 'P174533104211000000000184';</v>
      </c>
      <c r="AH20" s="206"/>
    </row>
    <row r="21" spans="1:34" ht="43.2">
      <c r="A21" s="490" t="str">
        <f>VLOOKUP(B21,거래처ID!$A$2:$B$36,2,FALSE)</f>
        <v>C173258871030100000000052</v>
      </c>
      <c r="B21" s="427" t="s">
        <v>172</v>
      </c>
      <c r="C21" s="189" t="s">
        <v>173</v>
      </c>
      <c r="D21" s="189" t="s">
        <v>174</v>
      </c>
      <c r="E21" s="190" t="s">
        <v>175</v>
      </c>
      <c r="F21" s="190"/>
      <c r="G21" s="428"/>
      <c r="H21" s="545" t="str">
        <f>VLOOKUP(I21,Sheet1!$A$1:$B$5,2,FALSE)</f>
        <v>C1713152686736000000047</v>
      </c>
      <c r="I21" s="414" t="s">
        <v>280</v>
      </c>
      <c r="J21" s="305" t="s">
        <v>15</v>
      </c>
      <c r="K21" s="493" t="str">
        <f>VLOOKUP(L21,PRODUCTID!C17:D142,2,FALSE)</f>
        <v>P174533104211000000000185</v>
      </c>
      <c r="L21" s="207" t="s">
        <v>30</v>
      </c>
      <c r="M21" s="370">
        <v>9</v>
      </c>
      <c r="N21" s="371" t="s">
        <v>261</v>
      </c>
      <c r="O21" s="371">
        <v>1</v>
      </c>
      <c r="P21" s="392" t="s">
        <v>260</v>
      </c>
      <c r="Q21" s="192">
        <v>110000</v>
      </c>
      <c r="R21" s="193">
        <v>12</v>
      </c>
      <c r="S21" s="194">
        <f t="shared" si="4"/>
        <v>1320000</v>
      </c>
      <c r="T21" s="195"/>
      <c r="U21" s="196"/>
      <c r="V21" s="208">
        <f t="shared" si="0"/>
        <v>0</v>
      </c>
      <c r="W21" s="198">
        <v>110000</v>
      </c>
      <c r="X21" s="199">
        <v>3.13</v>
      </c>
      <c r="Y21" s="200">
        <f t="shared" si="1"/>
        <v>344300</v>
      </c>
      <c r="Z21" s="195"/>
      <c r="AA21" s="201">
        <v>0.1</v>
      </c>
      <c r="AB21" s="197">
        <f t="shared" si="2"/>
        <v>0</v>
      </c>
      <c r="AC21" s="202">
        <f t="shared" si="8"/>
        <v>110000</v>
      </c>
      <c r="AD21" s="203">
        <f t="shared" si="6"/>
        <v>8.9700000000000006</v>
      </c>
      <c r="AE21" s="204">
        <f t="shared" si="3"/>
        <v>986700.00000000012</v>
      </c>
      <c r="AF21" s="209"/>
      <c r="AG21" s="206" t="str">
        <f t="shared" si="7"/>
        <v>UPDATE MU_PRODUCT SET MU_TREATMENT_ID = 'C1713152686736000000047' WHERE MU_PRODUCT_ID = 'P174533104211000000000185';</v>
      </c>
      <c r="AH21" s="206"/>
    </row>
    <row r="22" spans="1:34" ht="43.2">
      <c r="A22" s="490" t="str">
        <f>VLOOKUP(B22,거래처ID!$A$2:$B$36,2,FALSE)</f>
        <v>C173258871030100000000042</v>
      </c>
      <c r="B22" s="427" t="s">
        <v>176</v>
      </c>
      <c r="C22" s="189" t="s">
        <v>179</v>
      </c>
      <c r="D22" s="189" t="s">
        <v>177</v>
      </c>
      <c r="E22" s="190" t="s">
        <v>178</v>
      </c>
      <c r="F22" s="190"/>
      <c r="G22" s="428"/>
      <c r="H22" s="545" t="str">
        <f>VLOOKUP(I22,Sheet1!$A$1:$B$5,2,FALSE)</f>
        <v>C1713152686736000000047</v>
      </c>
      <c r="I22" s="414" t="s">
        <v>280</v>
      </c>
      <c r="J22" s="305" t="s">
        <v>15</v>
      </c>
      <c r="K22" s="493" t="str">
        <f>VLOOKUP(L22,PRODUCTID!C18:D143,2,FALSE)</f>
        <v>P174533104211000000000186</v>
      </c>
      <c r="L22" s="457" t="s">
        <v>585</v>
      </c>
      <c r="M22" s="370">
        <v>1</v>
      </c>
      <c r="N22" s="371" t="s">
        <v>261</v>
      </c>
      <c r="O22" s="371">
        <v>1</v>
      </c>
      <c r="P22" s="392" t="s">
        <v>261</v>
      </c>
      <c r="Q22" s="192">
        <v>91000</v>
      </c>
      <c r="R22" s="193">
        <v>55</v>
      </c>
      <c r="S22" s="194">
        <f t="shared" si="4"/>
        <v>5005000</v>
      </c>
      <c r="T22" s="195"/>
      <c r="U22" s="196"/>
      <c r="V22" s="208">
        <f t="shared" si="0"/>
        <v>0</v>
      </c>
      <c r="W22" s="198">
        <v>91000</v>
      </c>
      <c r="X22" s="199">
        <v>7</v>
      </c>
      <c r="Y22" s="200">
        <f t="shared" si="1"/>
        <v>637000</v>
      </c>
      <c r="Z22" s="195"/>
      <c r="AA22" s="201">
        <v>2</v>
      </c>
      <c r="AB22" s="197">
        <f t="shared" si="2"/>
        <v>0</v>
      </c>
      <c r="AC22" s="202">
        <f t="shared" si="8"/>
        <v>91000</v>
      </c>
      <c r="AD22" s="203">
        <f t="shared" si="6"/>
        <v>50</v>
      </c>
      <c r="AE22" s="204">
        <f t="shared" si="3"/>
        <v>4550000</v>
      </c>
      <c r="AF22" s="209"/>
      <c r="AG22" s="206" t="str">
        <f t="shared" si="7"/>
        <v>UPDATE MU_PRODUCT SET MU_TREATMENT_ID = 'C1713152686736000000047' WHERE MU_PRODUCT_ID = 'P174533104211000000000186';</v>
      </c>
      <c r="AH22" s="206"/>
    </row>
    <row r="23" spans="1:34" ht="43.8" thickBot="1">
      <c r="A23" s="490" t="str">
        <f>VLOOKUP(B23,거래처ID!$A$2:$B$36,2,FALSE)</f>
        <v>C173258871030100000000042</v>
      </c>
      <c r="B23" s="430" t="s">
        <v>176</v>
      </c>
      <c r="C23" s="279" t="s">
        <v>179</v>
      </c>
      <c r="D23" s="279" t="s">
        <v>177</v>
      </c>
      <c r="E23" s="280" t="s">
        <v>178</v>
      </c>
      <c r="F23" s="280"/>
      <c r="G23" s="431"/>
      <c r="H23" s="545" t="str">
        <f>VLOOKUP(I23,Sheet1!$A$1:$B$5,2,FALSE)</f>
        <v>C1713152686736000000047</v>
      </c>
      <c r="I23" s="415" t="s">
        <v>280</v>
      </c>
      <c r="J23" s="310" t="s">
        <v>15</v>
      </c>
      <c r="K23" s="493" t="str">
        <f>VLOOKUP(L23,PRODUCTID!C19:D144,2,FALSE)</f>
        <v>P174533104211000000000187</v>
      </c>
      <c r="L23" s="457" t="s">
        <v>586</v>
      </c>
      <c r="M23" s="373">
        <v>1</v>
      </c>
      <c r="N23" s="374" t="s">
        <v>261</v>
      </c>
      <c r="O23" s="374">
        <v>1</v>
      </c>
      <c r="P23" s="393" t="s">
        <v>261</v>
      </c>
      <c r="Q23" s="210">
        <v>82727</v>
      </c>
      <c r="R23" s="211">
        <v>3</v>
      </c>
      <c r="S23" s="212">
        <f t="shared" si="4"/>
        <v>248181</v>
      </c>
      <c r="T23" s="213"/>
      <c r="U23" s="214"/>
      <c r="V23" s="215">
        <f t="shared" si="0"/>
        <v>0</v>
      </c>
      <c r="W23" s="216">
        <v>82727</v>
      </c>
      <c r="X23" s="217">
        <v>3</v>
      </c>
      <c r="Y23" s="218">
        <f t="shared" si="1"/>
        <v>248181</v>
      </c>
      <c r="Z23" s="213"/>
      <c r="AA23" s="219">
        <v>0</v>
      </c>
      <c r="AB23" s="220">
        <f t="shared" si="2"/>
        <v>0</v>
      </c>
      <c r="AC23" s="221">
        <f t="shared" si="8"/>
        <v>82727</v>
      </c>
      <c r="AD23" s="222">
        <f t="shared" si="6"/>
        <v>0</v>
      </c>
      <c r="AE23" s="223">
        <f t="shared" si="3"/>
        <v>0</v>
      </c>
      <c r="AF23" s="224"/>
      <c r="AG23" s="206" t="str">
        <f t="shared" si="7"/>
        <v>UPDATE MU_PRODUCT SET MU_TREATMENT_ID = 'C1713152686736000000047' WHERE MU_PRODUCT_ID = 'P174533104211000000000187';</v>
      </c>
      <c r="AH23" s="206"/>
    </row>
    <row r="24" spans="1:34" ht="43.2">
      <c r="A24" s="490" t="str">
        <f>VLOOKUP(B24,거래처ID!$A$2:$B$36,2,FALSE)</f>
        <v>C173258871030100000000040</v>
      </c>
      <c r="B24" s="432" t="s">
        <v>180</v>
      </c>
      <c r="C24" s="314" t="s">
        <v>181</v>
      </c>
      <c r="D24" s="314" t="s">
        <v>182</v>
      </c>
      <c r="E24" s="315" t="s">
        <v>183</v>
      </c>
      <c r="F24" s="315"/>
      <c r="G24" s="433"/>
      <c r="H24" s="545" t="str">
        <f>VLOOKUP(I24,Sheet1!$A$1:$B$5,2,FALSE)</f>
        <v>C1713152686736000000047</v>
      </c>
      <c r="I24" s="416" t="s">
        <v>280</v>
      </c>
      <c r="J24" s="316" t="s">
        <v>32</v>
      </c>
      <c r="K24" s="493" t="str">
        <f>VLOOKUP(L24,PRODUCTID!C20:D145,2,FALSE)</f>
        <v>P174533104211000000000188</v>
      </c>
      <c r="L24" s="317" t="s">
        <v>257</v>
      </c>
      <c r="M24" s="385">
        <v>200</v>
      </c>
      <c r="N24" s="388" t="s">
        <v>259</v>
      </c>
      <c r="O24" s="388">
        <v>8</v>
      </c>
      <c r="P24" s="388" t="s">
        <v>261</v>
      </c>
      <c r="Q24" s="225">
        <v>25000</v>
      </c>
      <c r="R24" s="226">
        <v>54</v>
      </c>
      <c r="S24" s="227">
        <f t="shared" si="4"/>
        <v>1350000</v>
      </c>
      <c r="T24" s="228">
        <v>25000</v>
      </c>
      <c r="U24" s="229">
        <v>50</v>
      </c>
      <c r="V24" s="230">
        <f t="shared" si="0"/>
        <v>1250000</v>
      </c>
      <c r="W24" s="231">
        <v>25000</v>
      </c>
      <c r="X24" s="232">
        <v>43.32</v>
      </c>
      <c r="Y24" s="233">
        <f t="shared" si="1"/>
        <v>1083000</v>
      </c>
      <c r="Z24" s="228"/>
      <c r="AA24" s="234">
        <v>2.2999999999999998</v>
      </c>
      <c r="AB24" s="235">
        <f t="shared" si="2"/>
        <v>0</v>
      </c>
      <c r="AC24" s="236">
        <f t="shared" si="8"/>
        <v>25000</v>
      </c>
      <c r="AD24" s="237">
        <f t="shared" si="6"/>
        <v>62.98</v>
      </c>
      <c r="AE24" s="238">
        <f t="shared" si="3"/>
        <v>1574500</v>
      </c>
      <c r="AF24" s="239"/>
      <c r="AG24" s="206" t="str">
        <f t="shared" si="7"/>
        <v>UPDATE MU_PRODUCT SET MU_TREATMENT_ID = 'C1713152686736000000047' WHERE MU_PRODUCT_ID = 'P174533104211000000000188';</v>
      </c>
      <c r="AH24" s="206"/>
    </row>
    <row r="25" spans="1:34" ht="16.5" customHeight="1">
      <c r="A25" s="490" t="str">
        <f>VLOOKUP(B25,거래처ID!$A$2:$B$36,2,FALSE)</f>
        <v>C173258871030100000000041</v>
      </c>
      <c r="B25" s="427" t="s">
        <v>155</v>
      </c>
      <c r="C25" s="189" t="s">
        <v>158</v>
      </c>
      <c r="D25" s="189" t="s">
        <v>156</v>
      </c>
      <c r="E25" s="190" t="s">
        <v>157</v>
      </c>
      <c r="F25" s="190"/>
      <c r="G25" s="428"/>
      <c r="H25" s="545" t="str">
        <f>VLOOKUP(I25,Sheet1!$A$1:$B$5,2,FALSE)</f>
        <v>C1713152686736000000047</v>
      </c>
      <c r="I25" s="414" t="s">
        <v>280</v>
      </c>
      <c r="J25" s="306" t="s">
        <v>32</v>
      </c>
      <c r="K25" s="493" t="str">
        <f>VLOOKUP(L25,PRODUCTID!C21:D146,2,FALSE)</f>
        <v>P174533104211000000000189</v>
      </c>
      <c r="L25" s="191" t="s">
        <v>34</v>
      </c>
      <c r="M25" s="370">
        <v>100</v>
      </c>
      <c r="N25" s="371" t="s">
        <v>259</v>
      </c>
      <c r="O25" s="371">
        <v>4</v>
      </c>
      <c r="P25" s="388" t="s">
        <v>261</v>
      </c>
      <c r="Q25" s="192">
        <v>33000</v>
      </c>
      <c r="R25" s="193">
        <v>37</v>
      </c>
      <c r="S25" s="194">
        <f t="shared" si="4"/>
        <v>1221000</v>
      </c>
      <c r="T25" s="195">
        <v>33000</v>
      </c>
      <c r="U25" s="196">
        <v>50</v>
      </c>
      <c r="V25" s="208">
        <f t="shared" si="0"/>
        <v>1650000</v>
      </c>
      <c r="W25" s="198">
        <v>33000</v>
      </c>
      <c r="X25" s="240">
        <v>53.79</v>
      </c>
      <c r="Y25" s="200">
        <f t="shared" si="1"/>
        <v>1775070</v>
      </c>
      <c r="Z25" s="195"/>
      <c r="AA25" s="201">
        <v>5.8</v>
      </c>
      <c r="AB25" s="197">
        <f t="shared" si="2"/>
        <v>0</v>
      </c>
      <c r="AC25" s="202">
        <f t="shared" si="8"/>
        <v>33000</v>
      </c>
      <c r="AD25" s="203">
        <f>+R25+U25-X25+AA25</f>
        <v>39.01</v>
      </c>
      <c r="AE25" s="204">
        <f t="shared" si="3"/>
        <v>1287330</v>
      </c>
      <c r="AF25" s="209"/>
      <c r="AG25" s="206" t="str">
        <f t="shared" si="7"/>
        <v>UPDATE MU_PRODUCT SET MU_TREATMENT_ID = 'C1713152686736000000047' WHERE MU_PRODUCT_ID = 'P174533104211000000000189';</v>
      </c>
      <c r="AH25" s="206"/>
    </row>
    <row r="26" spans="1:34" ht="17.25" customHeight="1">
      <c r="A26" s="490" t="str">
        <f>VLOOKUP(B26,거래처ID!$A$2:$B$36,2,FALSE)</f>
        <v>C173258871030100000000042</v>
      </c>
      <c r="B26" s="427" t="s">
        <v>176</v>
      </c>
      <c r="C26" s="189" t="s">
        <v>179</v>
      </c>
      <c r="D26" s="189" t="s">
        <v>177</v>
      </c>
      <c r="E26" s="190" t="s">
        <v>178</v>
      </c>
      <c r="F26" s="190"/>
      <c r="G26" s="428"/>
      <c r="H26" s="545" t="str">
        <f>VLOOKUP(I26,Sheet1!$A$1:$B$5,2,FALSE)</f>
        <v>C1713152686736000000047</v>
      </c>
      <c r="I26" s="414" t="s">
        <v>280</v>
      </c>
      <c r="J26" s="306" t="s">
        <v>32</v>
      </c>
      <c r="K26" s="493" t="str">
        <f>VLOOKUP(L26,PRODUCTID!C22:D147,2,FALSE)</f>
        <v>P174533104211000000000190</v>
      </c>
      <c r="L26" s="457" t="s">
        <v>581</v>
      </c>
      <c r="M26" s="370">
        <v>100</v>
      </c>
      <c r="N26" s="371" t="s">
        <v>258</v>
      </c>
      <c r="O26" s="371">
        <v>4</v>
      </c>
      <c r="P26" s="388" t="s">
        <v>261</v>
      </c>
      <c r="Q26" s="192">
        <v>110000</v>
      </c>
      <c r="R26" s="193">
        <v>13</v>
      </c>
      <c r="S26" s="194">
        <f t="shared" si="4"/>
        <v>1430000</v>
      </c>
      <c r="T26" s="213"/>
      <c r="U26" s="214"/>
      <c r="V26" s="215">
        <f t="shared" si="0"/>
        <v>0</v>
      </c>
      <c r="W26" s="216">
        <v>110000</v>
      </c>
      <c r="X26" s="241">
        <v>13</v>
      </c>
      <c r="Y26" s="218">
        <f t="shared" si="1"/>
        <v>1430000</v>
      </c>
      <c r="Z26" s="195"/>
      <c r="AA26" s="219">
        <v>0</v>
      </c>
      <c r="AB26" s="220">
        <f t="shared" si="2"/>
        <v>0</v>
      </c>
      <c r="AC26" s="202">
        <f t="shared" si="8"/>
        <v>110000</v>
      </c>
      <c r="AD26" s="222">
        <f t="shared" si="6"/>
        <v>0</v>
      </c>
      <c r="AE26" s="204">
        <f t="shared" si="3"/>
        <v>0</v>
      </c>
      <c r="AF26" s="224"/>
      <c r="AG26" s="206" t="str">
        <f t="shared" si="7"/>
        <v>UPDATE MU_PRODUCT SET MU_TREATMENT_ID = 'C1713152686736000000047' WHERE MU_PRODUCT_ID = 'P174533104211000000000190';</v>
      </c>
      <c r="AH26" s="206"/>
    </row>
    <row r="27" spans="1:34" ht="17.25" customHeight="1" thickBot="1">
      <c r="A27" s="490" t="str">
        <f>VLOOKUP(B27,거래처ID!$A$2:$B$36,2,FALSE)</f>
        <v>C173258871030100000000042</v>
      </c>
      <c r="B27" s="434" t="s">
        <v>176</v>
      </c>
      <c r="C27" s="307" t="s">
        <v>179</v>
      </c>
      <c r="D27" s="307" t="s">
        <v>177</v>
      </c>
      <c r="E27" s="308" t="s">
        <v>178</v>
      </c>
      <c r="F27" s="308"/>
      <c r="G27" s="435"/>
      <c r="H27" s="545" t="str">
        <f>VLOOKUP(I27,Sheet1!$A$1:$B$5,2,FALSE)</f>
        <v>C1713152686736000000047</v>
      </c>
      <c r="I27" s="417" t="s">
        <v>280</v>
      </c>
      <c r="J27" s="318" t="s">
        <v>32</v>
      </c>
      <c r="K27" s="493" t="str">
        <f>VLOOKUP(L27,PRODUCTID!C23:D148,2,FALSE)</f>
        <v>P174533104211000000000191</v>
      </c>
      <c r="L27" s="457" t="s">
        <v>582</v>
      </c>
      <c r="M27" s="383">
        <v>100</v>
      </c>
      <c r="N27" s="386" t="s">
        <v>258</v>
      </c>
      <c r="O27" s="371">
        <v>4</v>
      </c>
      <c r="P27" s="388" t="s">
        <v>261</v>
      </c>
      <c r="Q27" s="242">
        <v>120000</v>
      </c>
      <c r="R27" s="243">
        <v>30</v>
      </c>
      <c r="S27" s="244">
        <f t="shared" si="4"/>
        <v>3600000</v>
      </c>
      <c r="T27" s="245">
        <v>120000</v>
      </c>
      <c r="U27" s="246">
        <v>5</v>
      </c>
      <c r="V27" s="247">
        <f t="shared" si="0"/>
        <v>600000</v>
      </c>
      <c r="W27" s="248">
        <v>120000</v>
      </c>
      <c r="X27" s="249">
        <v>33.53</v>
      </c>
      <c r="Y27" s="250">
        <f t="shared" si="1"/>
        <v>4023600</v>
      </c>
      <c r="Z27" s="245"/>
      <c r="AA27" s="251">
        <v>2.5</v>
      </c>
      <c r="AB27" s="252"/>
      <c r="AC27" s="253">
        <f t="shared" si="8"/>
        <v>120000</v>
      </c>
      <c r="AD27" s="254">
        <f t="shared" si="6"/>
        <v>3.9699999999999989</v>
      </c>
      <c r="AE27" s="255">
        <f t="shared" si="3"/>
        <v>476399.99999999988</v>
      </c>
      <c r="AF27" s="256"/>
      <c r="AG27" s="206" t="str">
        <f t="shared" si="7"/>
        <v>UPDATE MU_PRODUCT SET MU_TREATMENT_ID = 'C1713152686736000000047' WHERE MU_PRODUCT_ID = 'P174533104211000000000191';</v>
      </c>
      <c r="AH27" s="206"/>
    </row>
    <row r="28" spans="1:34" ht="43.2">
      <c r="A28" s="490" t="str">
        <f>VLOOKUP(B28,거래처ID!$A$2:$B$36,2,FALSE)</f>
        <v>C173258871030100000000051</v>
      </c>
      <c r="B28" s="436" t="s">
        <v>184</v>
      </c>
      <c r="C28" s="289" t="s">
        <v>185</v>
      </c>
      <c r="D28" s="289" t="s">
        <v>186</v>
      </c>
      <c r="E28" s="311" t="s">
        <v>187</v>
      </c>
      <c r="F28" s="311"/>
      <c r="G28" s="437"/>
      <c r="H28" s="545" t="str">
        <f>VLOOKUP(I28,Sheet1!$A$1:$B$5,2,FALSE)</f>
        <v>C1713152686736000000047</v>
      </c>
      <c r="I28" s="418" t="s">
        <v>280</v>
      </c>
      <c r="J28" s="312" t="s">
        <v>36</v>
      </c>
      <c r="K28" s="493" t="str">
        <f>VLOOKUP(L28,PRODUCTID!C24:D149,2,FALSE)</f>
        <v>P174533104211000000000192</v>
      </c>
      <c r="L28" s="313" t="s">
        <v>37</v>
      </c>
      <c r="M28" s="384">
        <v>1</v>
      </c>
      <c r="N28" s="390" t="s">
        <v>261</v>
      </c>
      <c r="O28" s="390">
        <v>1</v>
      </c>
      <c r="P28" s="391" t="s">
        <v>261</v>
      </c>
      <c r="Q28" s="291">
        <v>52923</v>
      </c>
      <c r="R28" s="261">
        <v>25</v>
      </c>
      <c r="S28" s="262">
        <f t="shared" si="4"/>
        <v>1323075</v>
      </c>
      <c r="T28" s="263">
        <v>52923.199999999997</v>
      </c>
      <c r="U28" s="264">
        <v>50</v>
      </c>
      <c r="V28" s="265">
        <f t="shared" si="0"/>
        <v>2646160</v>
      </c>
      <c r="W28" s="266">
        <v>52923</v>
      </c>
      <c r="X28" s="267">
        <v>39</v>
      </c>
      <c r="Y28" s="268">
        <f t="shared" si="1"/>
        <v>2063997</v>
      </c>
      <c r="Z28" s="263"/>
      <c r="AA28" s="269">
        <v>0</v>
      </c>
      <c r="AB28" s="270">
        <f t="shared" si="2"/>
        <v>0</v>
      </c>
      <c r="AC28" s="271">
        <f t="shared" si="8"/>
        <v>52923</v>
      </c>
      <c r="AD28" s="272">
        <f t="shared" si="6"/>
        <v>36</v>
      </c>
      <c r="AE28" s="273">
        <f t="shared" si="3"/>
        <v>1905228</v>
      </c>
      <c r="AF28" s="274"/>
      <c r="AG28" s="206" t="str">
        <f t="shared" si="7"/>
        <v>UPDATE MU_PRODUCT SET MU_TREATMENT_ID = 'C1713152686736000000047' WHERE MU_PRODUCT_ID = 'P174533104211000000000192';</v>
      </c>
      <c r="AH28" s="206"/>
    </row>
    <row r="29" spans="1:34" ht="17.7" customHeight="1">
      <c r="A29" s="490" t="str">
        <f>VLOOKUP(B29,거래처ID!$A$2:$B$36,2,FALSE)</f>
        <v>C173258871030100000000051</v>
      </c>
      <c r="B29" s="427" t="s">
        <v>184</v>
      </c>
      <c r="C29" s="189" t="s">
        <v>185</v>
      </c>
      <c r="D29" s="189" t="s">
        <v>186</v>
      </c>
      <c r="E29" s="190" t="s">
        <v>187</v>
      </c>
      <c r="F29" s="190"/>
      <c r="G29" s="428"/>
      <c r="H29" s="545" t="str">
        <f>VLOOKUP(I29,Sheet1!$A$1:$B$5,2,FALSE)</f>
        <v>C1713152686736000000047</v>
      </c>
      <c r="I29" s="414" t="s">
        <v>280</v>
      </c>
      <c r="J29" s="306" t="s">
        <v>36</v>
      </c>
      <c r="K29" s="493" t="str">
        <f>VLOOKUP(L29,PRODUCTID!C25:D150,2,FALSE)</f>
        <v>P174533104211000000000193</v>
      </c>
      <c r="L29" s="207" t="s">
        <v>38</v>
      </c>
      <c r="M29" s="370">
        <v>4</v>
      </c>
      <c r="N29" s="371" t="s">
        <v>261</v>
      </c>
      <c r="O29" s="371">
        <v>2</v>
      </c>
      <c r="P29" s="392" t="s">
        <v>261</v>
      </c>
      <c r="Q29" s="258">
        <v>94430</v>
      </c>
      <c r="R29" s="193">
        <v>126</v>
      </c>
      <c r="S29" s="194">
        <f t="shared" si="4"/>
        <v>11898180</v>
      </c>
      <c r="T29" s="195">
        <v>94429.5</v>
      </c>
      <c r="U29" s="196">
        <v>100</v>
      </c>
      <c r="V29" s="208">
        <f t="shared" si="0"/>
        <v>9442950</v>
      </c>
      <c r="W29" s="198">
        <v>94430</v>
      </c>
      <c r="X29" s="199">
        <v>109</v>
      </c>
      <c r="Y29" s="200">
        <f t="shared" si="1"/>
        <v>10292870</v>
      </c>
      <c r="Z29" s="195"/>
      <c r="AA29" s="201">
        <v>0</v>
      </c>
      <c r="AB29" s="197">
        <f t="shared" si="2"/>
        <v>0</v>
      </c>
      <c r="AC29" s="202">
        <f t="shared" si="8"/>
        <v>94430</v>
      </c>
      <c r="AD29" s="203">
        <f t="shared" si="6"/>
        <v>117</v>
      </c>
      <c r="AE29" s="204">
        <f t="shared" si="3"/>
        <v>11048310</v>
      </c>
      <c r="AF29" s="209"/>
      <c r="AG29" s="206" t="str">
        <f t="shared" si="7"/>
        <v>UPDATE MU_PRODUCT SET MU_TREATMENT_ID = 'C1713152686736000000047' WHERE MU_PRODUCT_ID = 'P174533104211000000000193';</v>
      </c>
      <c r="AH29" s="206"/>
    </row>
    <row r="30" spans="1:34" ht="17.7" customHeight="1">
      <c r="A30" s="490" t="str">
        <f>VLOOKUP(B30,거래처ID!$A$2:$B$36,2,FALSE)</f>
        <v>C173258871030100000000051</v>
      </c>
      <c r="B30" s="427" t="s">
        <v>184</v>
      </c>
      <c r="C30" s="189" t="s">
        <v>185</v>
      </c>
      <c r="D30" s="189" t="s">
        <v>186</v>
      </c>
      <c r="E30" s="190" t="s">
        <v>187</v>
      </c>
      <c r="F30" s="190"/>
      <c r="G30" s="428"/>
      <c r="H30" s="545" t="str">
        <f>VLOOKUP(I30,Sheet1!$A$1:$B$5,2,FALSE)</f>
        <v>C1713152686736000000047</v>
      </c>
      <c r="I30" s="414" t="s">
        <v>280</v>
      </c>
      <c r="J30" s="306" t="s">
        <v>36</v>
      </c>
      <c r="K30" s="493" t="str">
        <f>VLOOKUP(L30,PRODUCTID!C26:D151,2,FALSE)</f>
        <v>P174533104211000000000194</v>
      </c>
      <c r="L30" s="207" t="s">
        <v>39</v>
      </c>
      <c r="M30" s="370">
        <v>1</v>
      </c>
      <c r="N30" s="371" t="s">
        <v>261</v>
      </c>
      <c r="O30" s="371">
        <v>1</v>
      </c>
      <c r="P30" s="392" t="s">
        <v>261</v>
      </c>
      <c r="Q30" s="258">
        <v>55377</v>
      </c>
      <c r="R30" s="193">
        <v>51</v>
      </c>
      <c r="S30" s="194">
        <f t="shared" si="4"/>
        <v>2824227</v>
      </c>
      <c r="T30" s="195">
        <v>55377.3</v>
      </c>
      <c r="U30" s="196">
        <v>50</v>
      </c>
      <c r="V30" s="208">
        <f t="shared" si="0"/>
        <v>2768865</v>
      </c>
      <c r="W30" s="198">
        <v>55377</v>
      </c>
      <c r="X30" s="199">
        <v>63</v>
      </c>
      <c r="Y30" s="200">
        <f t="shared" si="1"/>
        <v>3488751</v>
      </c>
      <c r="Z30" s="195"/>
      <c r="AA30" s="201">
        <v>1</v>
      </c>
      <c r="AB30" s="197">
        <f t="shared" si="2"/>
        <v>0</v>
      </c>
      <c r="AC30" s="202">
        <f t="shared" si="8"/>
        <v>55377</v>
      </c>
      <c r="AD30" s="259">
        <f t="shared" si="6"/>
        <v>39</v>
      </c>
      <c r="AE30" s="204">
        <f t="shared" si="3"/>
        <v>2159703</v>
      </c>
      <c r="AF30" s="209"/>
      <c r="AG30" s="206" t="str">
        <f t="shared" si="7"/>
        <v>UPDATE MU_PRODUCT SET MU_TREATMENT_ID = 'C1713152686736000000047' WHERE MU_PRODUCT_ID = 'P174533104211000000000194';</v>
      </c>
      <c r="AH30" s="206"/>
    </row>
    <row r="31" spans="1:34" ht="17.7" customHeight="1">
      <c r="A31" s="490" t="str">
        <f>VLOOKUP(B31,거래처ID!$A$2:$B$36,2,FALSE)</f>
        <v>C173258871030100000000053</v>
      </c>
      <c r="B31" s="427" t="s">
        <v>188</v>
      </c>
      <c r="C31" s="189" t="s">
        <v>189</v>
      </c>
      <c r="D31" s="189" t="s">
        <v>190</v>
      </c>
      <c r="E31" s="190" t="s">
        <v>191</v>
      </c>
      <c r="F31" s="190"/>
      <c r="G31" s="428"/>
      <c r="H31" s="545" t="str">
        <f>VLOOKUP(I31,Sheet1!$A$1:$B$5,2,FALSE)</f>
        <v>C1713152686736000000047</v>
      </c>
      <c r="I31" s="414" t="s">
        <v>280</v>
      </c>
      <c r="J31" s="306" t="s">
        <v>36</v>
      </c>
      <c r="K31" s="493" t="str">
        <f>VLOOKUP(L31,PRODUCTID!C27:D152,2,FALSE)</f>
        <v>P174533104211000000000195</v>
      </c>
      <c r="L31" s="207" t="s">
        <v>40</v>
      </c>
      <c r="M31" s="370">
        <v>3</v>
      </c>
      <c r="N31" s="371" t="s">
        <v>261</v>
      </c>
      <c r="O31" s="371">
        <v>1</v>
      </c>
      <c r="P31" s="392" t="s">
        <v>261</v>
      </c>
      <c r="Q31" s="258">
        <v>55648</v>
      </c>
      <c r="R31" s="193">
        <v>81</v>
      </c>
      <c r="S31" s="194">
        <f t="shared" si="4"/>
        <v>4507488</v>
      </c>
      <c r="T31" s="195"/>
      <c r="U31" s="196"/>
      <c r="V31" s="208">
        <f t="shared" si="0"/>
        <v>0</v>
      </c>
      <c r="W31" s="198">
        <v>55648</v>
      </c>
      <c r="X31" s="199">
        <v>12</v>
      </c>
      <c r="Y31" s="200">
        <f t="shared" si="1"/>
        <v>667776</v>
      </c>
      <c r="Z31" s="195"/>
      <c r="AA31" s="201">
        <v>0</v>
      </c>
      <c r="AB31" s="197">
        <f t="shared" si="2"/>
        <v>0</v>
      </c>
      <c r="AC31" s="202">
        <f t="shared" si="8"/>
        <v>55648</v>
      </c>
      <c r="AD31" s="203">
        <f t="shared" si="6"/>
        <v>69</v>
      </c>
      <c r="AE31" s="204">
        <f t="shared" si="3"/>
        <v>3839712</v>
      </c>
      <c r="AF31" s="209"/>
      <c r="AG31" s="206" t="str">
        <f t="shared" si="7"/>
        <v>UPDATE MU_PRODUCT SET MU_TREATMENT_ID = 'C1713152686736000000047' WHERE MU_PRODUCT_ID = 'P174533104211000000000195';</v>
      </c>
      <c r="AH31" s="206"/>
    </row>
    <row r="32" spans="1:34" ht="17.7" customHeight="1">
      <c r="A32" s="490" t="str">
        <f>VLOOKUP(B32,거래처ID!$A$2:$B$36,2,FALSE)</f>
        <v>C173258871030100000000052</v>
      </c>
      <c r="B32" s="427" t="s">
        <v>172</v>
      </c>
      <c r="C32" s="189" t="s">
        <v>173</v>
      </c>
      <c r="D32" s="189" t="s">
        <v>174</v>
      </c>
      <c r="E32" s="190" t="s">
        <v>175</v>
      </c>
      <c r="F32" s="190"/>
      <c r="G32" s="428"/>
      <c r="H32" s="545" t="str">
        <f>VLOOKUP(I32,Sheet1!$A$1:$B$5,2,FALSE)</f>
        <v>C1713152686736000000047</v>
      </c>
      <c r="I32" s="414" t="s">
        <v>280</v>
      </c>
      <c r="J32" s="306" t="s">
        <v>36</v>
      </c>
      <c r="K32" s="493" t="str">
        <f>VLOOKUP(L32,PRODUCTID!C28:D153,2,FALSE)</f>
        <v>P174533104211000000000196</v>
      </c>
      <c r="L32" s="457" t="s">
        <v>579</v>
      </c>
      <c r="M32" s="370">
        <v>8</v>
      </c>
      <c r="N32" s="371" t="s">
        <v>261</v>
      </c>
      <c r="O32" s="371">
        <v>1</v>
      </c>
      <c r="P32" s="392" t="s">
        <v>261</v>
      </c>
      <c r="Q32" s="258">
        <v>100000</v>
      </c>
      <c r="R32" s="193">
        <v>16</v>
      </c>
      <c r="S32" s="194">
        <f t="shared" si="4"/>
        <v>1600000</v>
      </c>
      <c r="T32" s="195"/>
      <c r="U32" s="196"/>
      <c r="V32" s="208">
        <f t="shared" si="0"/>
        <v>0</v>
      </c>
      <c r="W32" s="198">
        <v>100000</v>
      </c>
      <c r="X32" s="199">
        <v>10.74</v>
      </c>
      <c r="Y32" s="200">
        <f t="shared" si="1"/>
        <v>1074000</v>
      </c>
      <c r="Z32" s="195"/>
      <c r="AA32" s="201">
        <v>1.7</v>
      </c>
      <c r="AB32" s="197">
        <f t="shared" si="2"/>
        <v>0</v>
      </c>
      <c r="AC32" s="202">
        <f t="shared" si="8"/>
        <v>100000</v>
      </c>
      <c r="AD32" s="203">
        <f t="shared" si="6"/>
        <v>6.96</v>
      </c>
      <c r="AE32" s="204">
        <f t="shared" si="3"/>
        <v>696000</v>
      </c>
      <c r="AF32" s="209"/>
      <c r="AG32" s="206" t="str">
        <f t="shared" si="7"/>
        <v>UPDATE MU_PRODUCT SET MU_TREATMENT_ID = 'C1713152686736000000047' WHERE MU_PRODUCT_ID = 'P174533104211000000000196';</v>
      </c>
      <c r="AH32" s="206"/>
    </row>
    <row r="33" spans="1:34" ht="17.7" customHeight="1">
      <c r="A33" s="490" t="str">
        <f>VLOOKUP(B33,거래처ID!$A$2:$B$36,2,FALSE)</f>
        <v>C173258871030100000000052</v>
      </c>
      <c r="B33" s="427" t="s">
        <v>172</v>
      </c>
      <c r="C33" s="189" t="s">
        <v>173</v>
      </c>
      <c r="D33" s="189" t="s">
        <v>174</v>
      </c>
      <c r="E33" s="190" t="s">
        <v>175</v>
      </c>
      <c r="F33" s="190"/>
      <c r="G33" s="428"/>
      <c r="H33" s="545" t="str">
        <f>VLOOKUP(I33,Sheet1!$A$1:$B$5,2,FALSE)</f>
        <v>C1713152686736000000047</v>
      </c>
      <c r="I33" s="414" t="s">
        <v>280</v>
      </c>
      <c r="J33" s="306" t="s">
        <v>36</v>
      </c>
      <c r="K33" s="493" t="str">
        <f>VLOOKUP(L33,PRODUCTID!C29:D154,2,FALSE)</f>
        <v>P174533104211000000000197</v>
      </c>
      <c r="L33" s="457" t="s">
        <v>580</v>
      </c>
      <c r="M33" s="370">
        <v>8</v>
      </c>
      <c r="N33" s="371" t="s">
        <v>260</v>
      </c>
      <c r="O33" s="371">
        <v>1</v>
      </c>
      <c r="P33" s="392" t="s">
        <v>260</v>
      </c>
      <c r="Q33" s="258">
        <v>121000</v>
      </c>
      <c r="R33" s="193">
        <v>50</v>
      </c>
      <c r="S33" s="194">
        <f t="shared" si="4"/>
        <v>6050000</v>
      </c>
      <c r="T33" s="195"/>
      <c r="U33" s="196"/>
      <c r="V33" s="208">
        <f t="shared" si="0"/>
        <v>0</v>
      </c>
      <c r="W33" s="198">
        <v>121000</v>
      </c>
      <c r="X33" s="199">
        <v>0</v>
      </c>
      <c r="Y33" s="200">
        <f t="shared" si="1"/>
        <v>0</v>
      </c>
      <c r="Z33" s="195"/>
      <c r="AA33" s="201">
        <v>0</v>
      </c>
      <c r="AB33" s="197">
        <f t="shared" si="2"/>
        <v>0</v>
      </c>
      <c r="AC33" s="202">
        <f t="shared" si="8"/>
        <v>121000</v>
      </c>
      <c r="AD33" s="203">
        <f t="shared" si="6"/>
        <v>50</v>
      </c>
      <c r="AE33" s="204">
        <f t="shared" si="3"/>
        <v>6050000</v>
      </c>
      <c r="AF33" s="209"/>
      <c r="AG33" s="206" t="str">
        <f t="shared" si="7"/>
        <v>UPDATE MU_PRODUCT SET MU_TREATMENT_ID = 'C1713152686736000000047' WHERE MU_PRODUCT_ID = 'P174533104211000000000197';</v>
      </c>
      <c r="AH33" s="206"/>
    </row>
    <row r="34" spans="1:34" ht="18" customHeight="1" thickBot="1">
      <c r="A34" s="490" t="s">
        <v>637</v>
      </c>
      <c r="B34" s="438" t="s">
        <v>282</v>
      </c>
      <c r="C34" s="355" t="s">
        <v>153</v>
      </c>
      <c r="D34" s="355" t="s">
        <v>153</v>
      </c>
      <c r="E34" s="356" t="s">
        <v>153</v>
      </c>
      <c r="F34" s="280"/>
      <c r="G34" s="431"/>
      <c r="H34" s="545" t="str">
        <f>VLOOKUP(I34,Sheet1!$A$1:$B$5,2,FALSE)</f>
        <v>C1713152686736000000047</v>
      </c>
      <c r="I34" s="415" t="s">
        <v>280</v>
      </c>
      <c r="J34" s="319" t="s">
        <v>36</v>
      </c>
      <c r="K34" s="493" t="str">
        <f>VLOOKUP(L34,PRODUCTID!C30:D155,2,FALSE)</f>
        <v>P174533104211000000000198</v>
      </c>
      <c r="L34" s="320" t="s">
        <v>42</v>
      </c>
      <c r="M34" s="373">
        <v>6</v>
      </c>
      <c r="N34" s="374" t="s">
        <v>261</v>
      </c>
      <c r="O34" s="374">
        <v>1</v>
      </c>
      <c r="P34" s="393" t="s">
        <v>261</v>
      </c>
      <c r="Q34" s="321">
        <v>9616</v>
      </c>
      <c r="R34" s="211">
        <v>52</v>
      </c>
      <c r="S34" s="212">
        <f t="shared" si="4"/>
        <v>500032</v>
      </c>
      <c r="T34" s="213"/>
      <c r="U34" s="214"/>
      <c r="V34" s="215">
        <f t="shared" si="0"/>
        <v>0</v>
      </c>
      <c r="W34" s="216">
        <v>9616</v>
      </c>
      <c r="X34" s="241">
        <v>27.5</v>
      </c>
      <c r="Y34" s="218">
        <f t="shared" si="1"/>
        <v>264440</v>
      </c>
      <c r="Z34" s="213"/>
      <c r="AA34" s="219">
        <v>1.5</v>
      </c>
      <c r="AB34" s="220">
        <f t="shared" si="2"/>
        <v>0</v>
      </c>
      <c r="AC34" s="221">
        <f t="shared" si="8"/>
        <v>9616</v>
      </c>
      <c r="AD34" s="222">
        <f t="shared" si="6"/>
        <v>26</v>
      </c>
      <c r="AE34" s="223">
        <f t="shared" si="3"/>
        <v>250016</v>
      </c>
      <c r="AF34" s="224"/>
      <c r="AG34" s="206" t="str">
        <f t="shared" si="7"/>
        <v>UPDATE MU_PRODUCT SET MU_TREATMENT_ID = 'C1713152686736000000047' WHERE MU_PRODUCT_ID = 'P174533104211000000000198';</v>
      </c>
      <c r="AH34" s="206"/>
    </row>
    <row r="35" spans="1:34" ht="43.2">
      <c r="A35" s="490" t="str">
        <f>VLOOKUP(B35,거래처ID!$A$2:$B$36,2,FALSE)</f>
        <v>C173258871030100000000047</v>
      </c>
      <c r="B35" s="432" t="s">
        <v>192</v>
      </c>
      <c r="C35" s="314" t="s">
        <v>193</v>
      </c>
      <c r="D35" s="314" t="s">
        <v>194</v>
      </c>
      <c r="E35" s="315" t="s">
        <v>195</v>
      </c>
      <c r="F35" s="315"/>
      <c r="G35" s="433"/>
      <c r="H35" s="545" t="str">
        <f>VLOOKUP(I35,Sheet1!$A$1:$B$5,2,FALSE)</f>
        <v>C1713152686736000000050</v>
      </c>
      <c r="I35" s="416" t="s">
        <v>283</v>
      </c>
      <c r="J35" s="322" t="s">
        <v>43</v>
      </c>
      <c r="K35" s="493" t="str">
        <f>VLOOKUP(L35,PRODUCTID!C31:D156,2,FALSE)</f>
        <v>P174533104211000000000199</v>
      </c>
      <c r="L35" s="317" t="s">
        <v>44</v>
      </c>
      <c r="M35" s="385">
        <v>4</v>
      </c>
      <c r="N35" s="388" t="s">
        <v>263</v>
      </c>
      <c r="O35" s="388">
        <v>4</v>
      </c>
      <c r="P35" s="389" t="s">
        <v>263</v>
      </c>
      <c r="Q35" s="225">
        <v>4950</v>
      </c>
      <c r="R35" s="226">
        <v>84</v>
      </c>
      <c r="S35" s="227">
        <f t="shared" si="4"/>
        <v>415800</v>
      </c>
      <c r="T35" s="228"/>
      <c r="U35" s="229"/>
      <c r="V35" s="230">
        <f t="shared" si="0"/>
        <v>0</v>
      </c>
      <c r="W35" s="231">
        <v>4950</v>
      </c>
      <c r="X35" s="257">
        <v>20</v>
      </c>
      <c r="Y35" s="233">
        <f t="shared" si="1"/>
        <v>99000</v>
      </c>
      <c r="Z35" s="228"/>
      <c r="AA35" s="234">
        <v>0</v>
      </c>
      <c r="AB35" s="235">
        <f t="shared" si="2"/>
        <v>0</v>
      </c>
      <c r="AC35" s="236">
        <f t="shared" si="8"/>
        <v>4950</v>
      </c>
      <c r="AD35" s="237">
        <f t="shared" si="6"/>
        <v>64</v>
      </c>
      <c r="AE35" s="238">
        <f t="shared" si="3"/>
        <v>316800</v>
      </c>
      <c r="AF35" s="239"/>
      <c r="AG35" s="206" t="str">
        <f t="shared" si="7"/>
        <v>UPDATE MU_PRODUCT SET MU_TREATMENT_ID = 'C1713152686736000000050' WHERE MU_PRODUCT_ID = 'P174533104211000000000199';</v>
      </c>
      <c r="AH35" s="206"/>
    </row>
    <row r="36" spans="1:34" ht="43.2">
      <c r="A36" s="490" t="str">
        <f>VLOOKUP(B36,거래처ID!$A$2:$B$36,2,FALSE)</f>
        <v>C173258871030100000000047</v>
      </c>
      <c r="B36" s="427" t="s">
        <v>192</v>
      </c>
      <c r="C36" s="189" t="s">
        <v>193</v>
      </c>
      <c r="D36" s="189" t="s">
        <v>194</v>
      </c>
      <c r="E36" s="190" t="s">
        <v>195</v>
      </c>
      <c r="F36" s="190"/>
      <c r="G36" s="428"/>
      <c r="H36" s="545" t="str">
        <f>VLOOKUP(I36,Sheet1!$A$1:$B$5,2,FALSE)</f>
        <v>C1713152686736000000050</v>
      </c>
      <c r="I36" s="414" t="s">
        <v>283</v>
      </c>
      <c r="J36" s="305" t="s">
        <v>43</v>
      </c>
      <c r="K36" s="493" t="str">
        <f>VLOOKUP(L36,PRODUCTID!C32:D157,2,FALSE)</f>
        <v>P174533104211000000000200</v>
      </c>
      <c r="L36" s="191" t="s">
        <v>45</v>
      </c>
      <c r="M36" s="370">
        <v>4</v>
      </c>
      <c r="N36" s="371" t="s">
        <v>262</v>
      </c>
      <c r="O36" s="371">
        <v>4</v>
      </c>
      <c r="P36" s="372" t="s">
        <v>262</v>
      </c>
      <c r="Q36" s="192">
        <v>4950</v>
      </c>
      <c r="R36" s="193">
        <v>20</v>
      </c>
      <c r="S36" s="194">
        <f t="shared" si="4"/>
        <v>99000</v>
      </c>
      <c r="T36" s="195">
        <v>4950</v>
      </c>
      <c r="U36" s="196">
        <v>24</v>
      </c>
      <c r="V36" s="208">
        <f t="shared" si="0"/>
        <v>118800</v>
      </c>
      <c r="W36" s="198">
        <v>4950</v>
      </c>
      <c r="X36" s="199">
        <v>12</v>
      </c>
      <c r="Y36" s="200">
        <f t="shared" si="1"/>
        <v>59400</v>
      </c>
      <c r="Z36" s="195"/>
      <c r="AA36" s="201">
        <v>-4</v>
      </c>
      <c r="AB36" s="197">
        <f t="shared" si="2"/>
        <v>0</v>
      </c>
      <c r="AC36" s="202">
        <f t="shared" si="8"/>
        <v>4950</v>
      </c>
      <c r="AD36" s="203">
        <f t="shared" si="6"/>
        <v>28</v>
      </c>
      <c r="AE36" s="204">
        <f t="shared" si="3"/>
        <v>138600</v>
      </c>
      <c r="AF36" s="209" t="s">
        <v>143</v>
      </c>
      <c r="AG36" s="206" t="str">
        <f t="shared" si="7"/>
        <v>UPDATE MU_PRODUCT SET MU_TREATMENT_ID = 'C1713152686736000000050' WHERE MU_PRODUCT_ID = 'P174533104211000000000200';</v>
      </c>
      <c r="AH36" s="206"/>
    </row>
    <row r="37" spans="1:34" ht="43.2">
      <c r="A37" s="490" t="str">
        <f>VLOOKUP(B37,거래처ID!$A$2:$B$36,2,FALSE)</f>
        <v>C173258871030100000000058</v>
      </c>
      <c r="B37" s="425" t="s">
        <v>273</v>
      </c>
      <c r="C37" s="353" t="s">
        <v>153</v>
      </c>
      <c r="D37" s="361" t="s">
        <v>274</v>
      </c>
      <c r="E37" s="382" t="s">
        <v>275</v>
      </c>
      <c r="F37" s="190"/>
      <c r="G37" s="428"/>
      <c r="H37" s="545" t="str">
        <f>VLOOKUP(I37,Sheet1!$A$1:$B$5,2,FALSE)</f>
        <v>C1713152686736000000050</v>
      </c>
      <c r="I37" s="414" t="s">
        <v>283</v>
      </c>
      <c r="J37" s="305" t="s">
        <v>43</v>
      </c>
      <c r="K37" s="493" t="str">
        <f>VLOOKUP(L37,PRODUCTID!C33:D158,2,FALSE)</f>
        <v>P174533104211000000000201</v>
      </c>
      <c r="L37" s="207" t="s">
        <v>46</v>
      </c>
      <c r="M37" s="370">
        <v>2</v>
      </c>
      <c r="N37" s="371" t="s">
        <v>263</v>
      </c>
      <c r="O37" s="371">
        <v>2</v>
      </c>
      <c r="P37" s="372" t="s">
        <v>263</v>
      </c>
      <c r="Q37" s="192">
        <v>5500</v>
      </c>
      <c r="R37" s="193">
        <v>188</v>
      </c>
      <c r="S37" s="194">
        <f t="shared" si="4"/>
        <v>1034000</v>
      </c>
      <c r="T37" s="195"/>
      <c r="U37" s="196"/>
      <c r="V37" s="208">
        <f t="shared" si="0"/>
        <v>0</v>
      </c>
      <c r="W37" s="198">
        <v>5500</v>
      </c>
      <c r="X37" s="199">
        <v>38</v>
      </c>
      <c r="Y37" s="200">
        <f t="shared" si="1"/>
        <v>209000</v>
      </c>
      <c r="Z37" s="195"/>
      <c r="AA37" s="201">
        <v>0</v>
      </c>
      <c r="AB37" s="197">
        <f t="shared" si="2"/>
        <v>0</v>
      </c>
      <c r="AC37" s="202">
        <f t="shared" si="8"/>
        <v>5500</v>
      </c>
      <c r="AD37" s="203">
        <f t="shared" si="6"/>
        <v>150</v>
      </c>
      <c r="AE37" s="204">
        <f t="shared" si="3"/>
        <v>825000</v>
      </c>
      <c r="AF37" s="209"/>
      <c r="AG37" s="206" t="str">
        <f t="shared" si="7"/>
        <v>UPDATE MU_PRODUCT SET MU_TREATMENT_ID = 'C1713152686736000000050' WHERE MU_PRODUCT_ID = 'P174533104211000000000201';</v>
      </c>
      <c r="AH37" s="206"/>
    </row>
    <row r="38" spans="1:34" ht="43.2">
      <c r="A38" s="490" t="str">
        <f>VLOOKUP(B38,거래처ID!$A$2:$B$36,2,FALSE)</f>
        <v>C173258871030100000000047</v>
      </c>
      <c r="B38" s="427" t="s">
        <v>192</v>
      </c>
      <c r="C38" s="189" t="s">
        <v>193</v>
      </c>
      <c r="D38" s="189" t="s">
        <v>194</v>
      </c>
      <c r="E38" s="190" t="s">
        <v>195</v>
      </c>
      <c r="F38" s="190"/>
      <c r="G38" s="428"/>
      <c r="H38" s="545" t="str">
        <f>VLOOKUP(I38,Sheet1!$A$1:$B$5,2,FALSE)</f>
        <v>C1713152686736000000050</v>
      </c>
      <c r="I38" s="414" t="s">
        <v>283</v>
      </c>
      <c r="J38" s="305" t="s">
        <v>43</v>
      </c>
      <c r="K38" s="493" t="str">
        <f>VLOOKUP(L38,PRODUCTID!C34:D159,2,FALSE)</f>
        <v>P174533104211000000000202</v>
      </c>
      <c r="L38" s="207" t="s">
        <v>47</v>
      </c>
      <c r="M38" s="370">
        <v>10</v>
      </c>
      <c r="N38" s="371" t="s">
        <v>263</v>
      </c>
      <c r="O38" s="371">
        <v>10</v>
      </c>
      <c r="P38" s="372" t="s">
        <v>263</v>
      </c>
      <c r="Q38" s="192">
        <v>550</v>
      </c>
      <c r="R38" s="193">
        <v>960</v>
      </c>
      <c r="S38" s="194">
        <f t="shared" si="4"/>
        <v>528000</v>
      </c>
      <c r="T38" s="195"/>
      <c r="U38" s="196"/>
      <c r="V38" s="208">
        <f t="shared" si="0"/>
        <v>0</v>
      </c>
      <c r="W38" s="198">
        <v>550</v>
      </c>
      <c r="X38" s="199">
        <v>90</v>
      </c>
      <c r="Y38" s="200">
        <f t="shared" si="1"/>
        <v>49500</v>
      </c>
      <c r="Z38" s="195"/>
      <c r="AA38" s="201">
        <v>0</v>
      </c>
      <c r="AB38" s="197">
        <f t="shared" si="2"/>
        <v>0</v>
      </c>
      <c r="AC38" s="202">
        <f t="shared" si="8"/>
        <v>550</v>
      </c>
      <c r="AD38" s="203">
        <f t="shared" si="6"/>
        <v>870</v>
      </c>
      <c r="AE38" s="204">
        <f t="shared" si="3"/>
        <v>478500</v>
      </c>
      <c r="AF38" s="209"/>
      <c r="AG38" s="206" t="str">
        <f t="shared" si="7"/>
        <v>UPDATE MU_PRODUCT SET MU_TREATMENT_ID = 'C1713152686736000000050' WHERE MU_PRODUCT_ID = 'P174533104211000000000202';</v>
      </c>
      <c r="AH38" s="206"/>
    </row>
    <row r="39" spans="1:34" ht="43.2">
      <c r="A39" s="490" t="str">
        <f>VLOOKUP(B39,거래처ID!$A$2:$B$36,2,FALSE)</f>
        <v>C173258871030100000000050</v>
      </c>
      <c r="B39" s="427" t="s">
        <v>196</v>
      </c>
      <c r="C39" s="189" t="s">
        <v>197</v>
      </c>
      <c r="D39" s="189" t="s">
        <v>198</v>
      </c>
      <c r="E39" s="190" t="s">
        <v>199</v>
      </c>
      <c r="F39" s="190"/>
      <c r="G39" s="428"/>
      <c r="H39" s="545" t="str">
        <f>VLOOKUP(I39,Sheet1!$A$1:$B$5,2,FALSE)</f>
        <v>C1713152686736000000050</v>
      </c>
      <c r="I39" s="414" t="s">
        <v>283</v>
      </c>
      <c r="J39" s="305" t="s">
        <v>43</v>
      </c>
      <c r="K39" s="493" t="str">
        <f>VLOOKUP(L39,PRODUCTID!C35:D160,2,FALSE)</f>
        <v>P174533104211000000000203</v>
      </c>
      <c r="L39" s="191" t="s">
        <v>48</v>
      </c>
      <c r="M39" s="370">
        <v>4</v>
      </c>
      <c r="N39" s="371" t="s">
        <v>263</v>
      </c>
      <c r="O39" s="371">
        <v>4</v>
      </c>
      <c r="P39" s="372" t="s">
        <v>263</v>
      </c>
      <c r="Q39" s="192">
        <v>9000</v>
      </c>
      <c r="R39" s="193">
        <v>168</v>
      </c>
      <c r="S39" s="194">
        <f t="shared" si="4"/>
        <v>1512000</v>
      </c>
      <c r="T39" s="195"/>
      <c r="U39" s="196"/>
      <c r="V39" s="208">
        <f t="shared" si="0"/>
        <v>0</v>
      </c>
      <c r="W39" s="198">
        <v>9000</v>
      </c>
      <c r="X39" s="199">
        <v>8</v>
      </c>
      <c r="Y39" s="200">
        <f t="shared" si="1"/>
        <v>72000</v>
      </c>
      <c r="Z39" s="195"/>
      <c r="AA39" s="201">
        <v>0</v>
      </c>
      <c r="AB39" s="197">
        <f t="shared" si="2"/>
        <v>0</v>
      </c>
      <c r="AC39" s="202">
        <f t="shared" si="8"/>
        <v>9000</v>
      </c>
      <c r="AD39" s="203">
        <f t="shared" si="6"/>
        <v>160</v>
      </c>
      <c r="AE39" s="204">
        <f t="shared" si="3"/>
        <v>1440000</v>
      </c>
      <c r="AF39" s="209"/>
      <c r="AG39" s="206" t="str">
        <f t="shared" si="7"/>
        <v>UPDATE MU_PRODUCT SET MU_TREATMENT_ID = 'C1713152686736000000050' WHERE MU_PRODUCT_ID = 'P174533104211000000000203';</v>
      </c>
      <c r="AH39" s="206"/>
    </row>
    <row r="40" spans="1:34" ht="43.8" thickBot="1">
      <c r="A40" s="490" t="str">
        <f>VLOOKUP(B40,거래처ID!$A$2:$B$36,2,FALSE)</f>
        <v>C173258871030100000000045</v>
      </c>
      <c r="B40" s="434" t="s">
        <v>167</v>
      </c>
      <c r="C40" s="307" t="s">
        <v>169</v>
      </c>
      <c r="D40" s="359" t="s">
        <v>154</v>
      </c>
      <c r="E40" s="308" t="s">
        <v>168</v>
      </c>
      <c r="F40" s="308"/>
      <c r="G40" s="435"/>
      <c r="H40" s="545" t="str">
        <f>VLOOKUP(I40,Sheet1!$A$1:$B$5,2,FALSE)</f>
        <v>C1713152686736000000050</v>
      </c>
      <c r="I40" s="417" t="s">
        <v>283</v>
      </c>
      <c r="J40" s="323" t="s">
        <v>43</v>
      </c>
      <c r="K40" s="493" t="str">
        <f>VLOOKUP(L40,PRODUCTID!C36:D161,2,FALSE)</f>
        <v>P174533104211000000000204</v>
      </c>
      <c r="L40" s="324" t="s">
        <v>49</v>
      </c>
      <c r="M40" s="383">
        <v>2</v>
      </c>
      <c r="N40" s="386" t="s">
        <v>263</v>
      </c>
      <c r="O40" s="386">
        <v>2</v>
      </c>
      <c r="P40" s="387" t="s">
        <v>263</v>
      </c>
      <c r="Q40" s="242">
        <v>107250</v>
      </c>
      <c r="R40" s="243">
        <v>28</v>
      </c>
      <c r="S40" s="244">
        <f t="shared" si="4"/>
        <v>3003000</v>
      </c>
      <c r="T40" s="245"/>
      <c r="U40" s="246"/>
      <c r="V40" s="247">
        <f t="shared" si="0"/>
        <v>0</v>
      </c>
      <c r="W40" s="248">
        <v>107250</v>
      </c>
      <c r="X40" s="249">
        <v>0</v>
      </c>
      <c r="Y40" s="250">
        <f t="shared" si="1"/>
        <v>0</v>
      </c>
      <c r="Z40" s="245"/>
      <c r="AA40" s="251">
        <v>0</v>
      </c>
      <c r="AB40" s="252">
        <f t="shared" si="2"/>
        <v>0</v>
      </c>
      <c r="AC40" s="253">
        <f t="shared" si="8"/>
        <v>107250</v>
      </c>
      <c r="AD40" s="254">
        <f t="shared" si="6"/>
        <v>28</v>
      </c>
      <c r="AE40" s="255">
        <f t="shared" si="3"/>
        <v>3003000</v>
      </c>
      <c r="AF40" s="256"/>
      <c r="AG40" s="206" t="str">
        <f t="shared" si="7"/>
        <v>UPDATE MU_PRODUCT SET MU_TREATMENT_ID = 'C1713152686736000000050' WHERE MU_PRODUCT_ID = 'P174533104211000000000204';</v>
      </c>
      <c r="AH40" s="206"/>
    </row>
    <row r="41" spans="1:34" ht="16.5" customHeight="1">
      <c r="A41" s="490" t="str">
        <f>VLOOKUP(B41,거래처ID!$A$2:$B$36,2,FALSE)</f>
        <v>C173258871030100000000049</v>
      </c>
      <c r="B41" s="436" t="s">
        <v>200</v>
      </c>
      <c r="C41" s="289" t="s">
        <v>201</v>
      </c>
      <c r="D41" s="289" t="s">
        <v>202</v>
      </c>
      <c r="E41" s="311" t="s">
        <v>203</v>
      </c>
      <c r="F41" s="311"/>
      <c r="G41" s="437"/>
      <c r="H41" s="545" t="str">
        <f>VLOOKUP(I41,Sheet1!$A$1:$B$5,2,FALSE)</f>
        <v>C1713152686736000000046</v>
      </c>
      <c r="I41" s="418" t="s">
        <v>266</v>
      </c>
      <c r="J41" s="512" t="s">
        <v>50</v>
      </c>
      <c r="K41" s="493" t="str">
        <f>VLOOKUP(L41,PRODUCTID!C37:D162,2,FALSE)</f>
        <v>P174533104211000000000205</v>
      </c>
      <c r="L41" s="462" t="s">
        <v>575</v>
      </c>
      <c r="M41" s="384">
        <v>2400</v>
      </c>
      <c r="N41" s="390" t="s">
        <v>286</v>
      </c>
      <c r="O41" s="390">
        <v>1</v>
      </c>
      <c r="P41" s="391" t="s">
        <v>286</v>
      </c>
      <c r="Q41" s="291">
        <v>1271</v>
      </c>
      <c r="R41" s="261">
        <v>1106</v>
      </c>
      <c r="S41" s="262">
        <f t="shared" si="4"/>
        <v>1405726</v>
      </c>
      <c r="T41" s="263"/>
      <c r="U41" s="264"/>
      <c r="V41" s="265">
        <f t="shared" si="0"/>
        <v>0</v>
      </c>
      <c r="W41" s="266">
        <v>1271</v>
      </c>
      <c r="X41" s="267">
        <v>1100</v>
      </c>
      <c r="Y41" s="268">
        <f t="shared" si="1"/>
        <v>1398100</v>
      </c>
      <c r="Z41" s="263"/>
      <c r="AA41" s="269">
        <v>0</v>
      </c>
      <c r="AB41" s="270">
        <f t="shared" si="2"/>
        <v>0</v>
      </c>
      <c r="AC41" s="271">
        <f t="shared" si="8"/>
        <v>1271</v>
      </c>
      <c r="AD41" s="272">
        <f>+R41+U41-X41+AA41</f>
        <v>6</v>
      </c>
      <c r="AE41" s="273">
        <f t="shared" si="3"/>
        <v>7626</v>
      </c>
      <c r="AF41" s="274"/>
      <c r="AG41" s="206" t="str">
        <f t="shared" si="7"/>
        <v>UPDATE MU_PRODUCT SET MU_TREATMENT_ID = 'C1713152686736000000046' WHERE MU_PRODUCT_ID = 'P174533104211000000000205';</v>
      </c>
      <c r="AH41" s="206"/>
    </row>
    <row r="42" spans="1:34" ht="16.5" customHeight="1">
      <c r="A42" s="490" t="str">
        <f>VLOOKUP(B42,거래처ID!$A$2:$B$36,2,FALSE)</f>
        <v>C173258871030100000000049</v>
      </c>
      <c r="B42" s="427" t="s">
        <v>200</v>
      </c>
      <c r="C42" s="189" t="s">
        <v>201</v>
      </c>
      <c r="D42" s="189" t="s">
        <v>202</v>
      </c>
      <c r="E42" s="190" t="s">
        <v>203</v>
      </c>
      <c r="F42" s="190"/>
      <c r="G42" s="428"/>
      <c r="H42" s="545" t="str">
        <f>VLOOKUP(I42,Sheet1!$A$1:$B$5,2,FALSE)</f>
        <v>C1713152686736000000046</v>
      </c>
      <c r="I42" s="414" t="s">
        <v>266</v>
      </c>
      <c r="J42" s="508"/>
      <c r="K42" s="493" t="str">
        <f>VLOOKUP(L42,PRODUCTID!C38:D163,2,FALSE)</f>
        <v>P174533104211000000000206</v>
      </c>
      <c r="L42" s="462" t="s">
        <v>576</v>
      </c>
      <c r="M42" s="370">
        <v>2400</v>
      </c>
      <c r="N42" s="371" t="s">
        <v>285</v>
      </c>
      <c r="O42" s="371">
        <v>1</v>
      </c>
      <c r="P42" s="392" t="s">
        <v>285</v>
      </c>
      <c r="Q42" s="258">
        <v>1121</v>
      </c>
      <c r="R42" s="193">
        <v>12000</v>
      </c>
      <c r="S42" s="194">
        <f t="shared" si="4"/>
        <v>13452000</v>
      </c>
      <c r="T42" s="195"/>
      <c r="U42" s="196"/>
      <c r="V42" s="208">
        <f t="shared" si="0"/>
        <v>0</v>
      </c>
      <c r="W42" s="198">
        <v>1121</v>
      </c>
      <c r="X42" s="199">
        <v>0</v>
      </c>
      <c r="Y42" s="200">
        <f t="shared" si="1"/>
        <v>0</v>
      </c>
      <c r="Z42" s="195"/>
      <c r="AA42" s="201">
        <v>0</v>
      </c>
      <c r="AB42" s="197">
        <f t="shared" si="2"/>
        <v>0</v>
      </c>
      <c r="AC42" s="202">
        <f t="shared" si="8"/>
        <v>1121</v>
      </c>
      <c r="AD42" s="203">
        <f>+R42+U42-X42+AA42</f>
        <v>12000</v>
      </c>
      <c r="AE42" s="204">
        <f t="shared" si="3"/>
        <v>13452000</v>
      </c>
      <c r="AF42" s="209"/>
      <c r="AG42" s="206" t="str">
        <f t="shared" si="7"/>
        <v>UPDATE MU_PRODUCT SET MU_TREATMENT_ID = 'C1713152686736000000046' WHERE MU_PRODUCT_ID = 'P174533104211000000000206';</v>
      </c>
      <c r="AH42" s="206"/>
    </row>
    <row r="43" spans="1:34" ht="43.2" customHeight="1">
      <c r="A43" s="490" t="str">
        <f>VLOOKUP(B43,거래처ID!$A$2:$B$36,2,FALSE)</f>
        <v>C173258871030100000000049</v>
      </c>
      <c r="B43" s="427" t="s">
        <v>200</v>
      </c>
      <c r="C43" s="189" t="s">
        <v>201</v>
      </c>
      <c r="D43" s="189" t="s">
        <v>202</v>
      </c>
      <c r="E43" s="190" t="s">
        <v>203</v>
      </c>
      <c r="F43" s="190"/>
      <c r="G43" s="428"/>
      <c r="H43" s="545" t="str">
        <f>VLOOKUP(I43,Sheet1!$A$1:$B$5,2,FALSE)</f>
        <v>C1713152686736000000046</v>
      </c>
      <c r="I43" s="414" t="s">
        <v>266</v>
      </c>
      <c r="J43" s="508"/>
      <c r="K43" s="493" t="str">
        <f>VLOOKUP(L43,PRODUCTID!C39:D164,2,FALSE)</f>
        <v>P174533104211000000000207</v>
      </c>
      <c r="L43" s="457" t="s">
        <v>577</v>
      </c>
      <c r="M43" s="370">
        <v>2400</v>
      </c>
      <c r="N43" s="371" t="s">
        <v>285</v>
      </c>
      <c r="O43" s="371">
        <v>1</v>
      </c>
      <c r="P43" s="392" t="s">
        <v>285</v>
      </c>
      <c r="Q43" s="258">
        <v>1121</v>
      </c>
      <c r="R43" s="193">
        <v>1419</v>
      </c>
      <c r="S43" s="194">
        <f t="shared" si="4"/>
        <v>1590699</v>
      </c>
      <c r="T43" s="195">
        <v>1270.83333333</v>
      </c>
      <c r="U43" s="196">
        <v>2400</v>
      </c>
      <c r="V43" s="208">
        <f t="shared" si="0"/>
        <v>3049999.9999919999</v>
      </c>
      <c r="W43" s="198">
        <v>1121</v>
      </c>
      <c r="X43" s="199">
        <v>1419</v>
      </c>
      <c r="Y43" s="200">
        <f t="shared" si="1"/>
        <v>1590699</v>
      </c>
      <c r="Z43" s="195"/>
      <c r="AA43" s="201">
        <v>0</v>
      </c>
      <c r="AB43" s="197">
        <f t="shared" si="2"/>
        <v>0</v>
      </c>
      <c r="AC43" s="202">
        <f t="shared" si="8"/>
        <v>1121</v>
      </c>
      <c r="AD43" s="203">
        <f>+R43+U43-X43+AA43</f>
        <v>2400</v>
      </c>
      <c r="AE43" s="204">
        <f t="shared" si="3"/>
        <v>2690400</v>
      </c>
      <c r="AF43" s="205"/>
      <c r="AG43" s="206" t="str">
        <f t="shared" si="7"/>
        <v>UPDATE MU_PRODUCT SET MU_TREATMENT_ID = 'C1713152686736000000046' WHERE MU_PRODUCT_ID = 'P174533104211000000000207';</v>
      </c>
      <c r="AH43" s="206"/>
    </row>
    <row r="44" spans="1:34" ht="43.2" customHeight="1">
      <c r="A44" s="490" t="str">
        <f>VLOOKUP(B44,거래처ID!$A$2:$B$36,2,FALSE)</f>
        <v>C173258871030100000000049</v>
      </c>
      <c r="B44" s="427" t="s">
        <v>200</v>
      </c>
      <c r="C44" s="189" t="s">
        <v>201</v>
      </c>
      <c r="D44" s="189" t="s">
        <v>202</v>
      </c>
      <c r="E44" s="190" t="s">
        <v>203</v>
      </c>
      <c r="F44" s="190"/>
      <c r="G44" s="428"/>
      <c r="H44" s="545" t="str">
        <f>VLOOKUP(I44,Sheet1!$A$1:$B$5,2,FALSE)</f>
        <v>C1713152686736000000046</v>
      </c>
      <c r="I44" s="414" t="s">
        <v>266</v>
      </c>
      <c r="J44" s="508"/>
      <c r="K44" s="493" t="str">
        <f>VLOOKUP(L44,PRODUCTID!C40:D165,2,FALSE)</f>
        <v>P174533104211000000000208</v>
      </c>
      <c r="L44" s="457" t="s">
        <v>578</v>
      </c>
      <c r="M44" s="370">
        <v>2400</v>
      </c>
      <c r="N44" s="371" t="s">
        <v>285</v>
      </c>
      <c r="O44" s="371">
        <v>1</v>
      </c>
      <c r="P44" s="392" t="s">
        <v>285</v>
      </c>
      <c r="Q44" s="258">
        <v>1145.9000000000001</v>
      </c>
      <c r="R44" s="193">
        <v>12000</v>
      </c>
      <c r="S44" s="194">
        <f t="shared" si="4"/>
        <v>13750800.000000002</v>
      </c>
      <c r="T44" s="195"/>
      <c r="U44" s="196"/>
      <c r="V44" s="208">
        <f t="shared" si="0"/>
        <v>0</v>
      </c>
      <c r="W44" s="198">
        <v>1146</v>
      </c>
      <c r="X44" s="199">
        <v>5100</v>
      </c>
      <c r="Y44" s="200">
        <f t="shared" si="1"/>
        <v>5844600</v>
      </c>
      <c r="Z44" s="195"/>
      <c r="AA44" s="201">
        <v>0</v>
      </c>
      <c r="AB44" s="197">
        <f t="shared" si="2"/>
        <v>0</v>
      </c>
      <c r="AC44" s="202">
        <f t="shared" si="8"/>
        <v>1145.9000000000001</v>
      </c>
      <c r="AD44" s="203">
        <f>+R44+U44-X44+AA44</f>
        <v>6900</v>
      </c>
      <c r="AE44" s="204">
        <f t="shared" si="3"/>
        <v>7906710.0000000009</v>
      </c>
      <c r="AF44" s="205"/>
      <c r="AG44" s="206" t="str">
        <f t="shared" si="7"/>
        <v>UPDATE MU_PRODUCT SET MU_TREATMENT_ID = 'C1713152686736000000046' WHERE MU_PRODUCT_ID = 'P174533104211000000000208';</v>
      </c>
      <c r="AH44" s="206"/>
    </row>
    <row r="45" spans="1:34" ht="43.2">
      <c r="A45" s="490" t="str">
        <f>VLOOKUP(B45,거래처ID!$A$2:$B$36,2,FALSE)</f>
        <v>C173258871030100000000049</v>
      </c>
      <c r="B45" s="427" t="s">
        <v>200</v>
      </c>
      <c r="C45" s="189" t="s">
        <v>201</v>
      </c>
      <c r="D45" s="189" t="s">
        <v>202</v>
      </c>
      <c r="E45" s="190" t="s">
        <v>203</v>
      </c>
      <c r="F45" s="190"/>
      <c r="G45" s="428"/>
      <c r="H45" s="545" t="str">
        <f>VLOOKUP(I45,Sheet1!$A$1:$B$5,2,FALSE)</f>
        <v>C1713152686736000000046</v>
      </c>
      <c r="I45" s="414" t="s">
        <v>266</v>
      </c>
      <c r="J45" s="508"/>
      <c r="K45" s="493" t="str">
        <f>VLOOKUP(L45,PRODUCTID!C41:D166,2,FALSE)</f>
        <v>P174533104211000000000209</v>
      </c>
      <c r="L45" s="207" t="s">
        <v>53</v>
      </c>
      <c r="M45" s="370">
        <v>2400</v>
      </c>
      <c r="N45" s="371" t="s">
        <v>285</v>
      </c>
      <c r="O45" s="371">
        <v>1</v>
      </c>
      <c r="P45" s="392" t="s">
        <v>286</v>
      </c>
      <c r="Q45" s="258">
        <v>1145.9000000000001</v>
      </c>
      <c r="R45" s="193">
        <v>98243</v>
      </c>
      <c r="S45" s="194">
        <f t="shared" si="4"/>
        <v>112576653.7</v>
      </c>
      <c r="T45" s="195">
        <v>1270.83333333</v>
      </c>
      <c r="U45" s="196">
        <v>9600</v>
      </c>
      <c r="V45" s="208">
        <f t="shared" si="0"/>
        <v>12199999.999968</v>
      </c>
      <c r="W45" s="198">
        <v>1146</v>
      </c>
      <c r="X45" s="199">
        <v>9600</v>
      </c>
      <c r="Y45" s="200">
        <f t="shared" si="1"/>
        <v>11001600</v>
      </c>
      <c r="Z45" s="195"/>
      <c r="AA45" s="196">
        <v>-86024</v>
      </c>
      <c r="AB45" s="197">
        <f t="shared" si="2"/>
        <v>0</v>
      </c>
      <c r="AC45" s="202">
        <f t="shared" si="8"/>
        <v>1145.9000000000001</v>
      </c>
      <c r="AD45" s="203">
        <f t="shared" ref="AD45:AD47" si="9">+R45+U45-X45+AA45</f>
        <v>12219</v>
      </c>
      <c r="AE45" s="204">
        <f t="shared" si="3"/>
        <v>14001752.100000001</v>
      </c>
      <c r="AF45" s="205" t="s">
        <v>142</v>
      </c>
      <c r="AG45" s="206" t="str">
        <f t="shared" si="7"/>
        <v>UPDATE MU_PRODUCT SET MU_TREATMENT_ID = 'C1713152686736000000046' WHERE MU_PRODUCT_ID = 'P174533104211000000000209';</v>
      </c>
      <c r="AH45" s="206"/>
    </row>
    <row r="46" spans="1:34" ht="43.2">
      <c r="A46" s="490" t="str">
        <f>VLOOKUP(B46,거래처ID!$A$2:$B$36,2,FALSE)</f>
        <v>C173258871030100000000039</v>
      </c>
      <c r="B46" s="427" t="s">
        <v>204</v>
      </c>
      <c r="C46" s="189" t="s">
        <v>205</v>
      </c>
      <c r="D46" s="353" t="s">
        <v>153</v>
      </c>
      <c r="E46" s="354" t="s">
        <v>153</v>
      </c>
      <c r="F46" s="190"/>
      <c r="G46" s="428"/>
      <c r="H46" s="545" t="str">
        <f>VLOOKUP(I46,Sheet1!$A$1:$B$5,2,FALSE)</f>
        <v>C1713152686736000000048</v>
      </c>
      <c r="I46" s="414" t="s">
        <v>284</v>
      </c>
      <c r="J46" s="508"/>
      <c r="K46" s="493" t="str">
        <f>VLOOKUP(L46,PRODUCTID!C42:D167,2,FALSE)</f>
        <v>P174533104211000000000210</v>
      </c>
      <c r="L46" s="191" t="s">
        <v>54</v>
      </c>
      <c r="M46" s="370">
        <v>60100</v>
      </c>
      <c r="N46" s="371" t="s">
        <v>286</v>
      </c>
      <c r="O46" s="371">
        <v>1</v>
      </c>
      <c r="P46" s="392" t="s">
        <v>285</v>
      </c>
      <c r="Q46" s="258">
        <v>22</v>
      </c>
      <c r="R46" s="193">
        <v>67892</v>
      </c>
      <c r="S46" s="194">
        <f t="shared" si="4"/>
        <v>1493624</v>
      </c>
      <c r="T46" s="195"/>
      <c r="U46" s="196"/>
      <c r="V46" s="208">
        <f t="shared" si="0"/>
        <v>0</v>
      </c>
      <c r="W46" s="198">
        <v>22</v>
      </c>
      <c r="X46" s="199">
        <v>13213</v>
      </c>
      <c r="Y46" s="200">
        <f t="shared" si="1"/>
        <v>290686</v>
      </c>
      <c r="Z46" s="195"/>
      <c r="AA46" s="201">
        <v>-481</v>
      </c>
      <c r="AB46" s="197">
        <f t="shared" si="2"/>
        <v>0</v>
      </c>
      <c r="AC46" s="202">
        <f t="shared" si="8"/>
        <v>22</v>
      </c>
      <c r="AD46" s="203">
        <f t="shared" si="9"/>
        <v>54198</v>
      </c>
      <c r="AE46" s="204">
        <f t="shared" si="3"/>
        <v>1192356</v>
      </c>
      <c r="AF46" s="205" t="s">
        <v>146</v>
      </c>
      <c r="AG46" s="206" t="str">
        <f t="shared" si="7"/>
        <v>UPDATE MU_PRODUCT SET MU_TREATMENT_ID = 'C1713152686736000000048' WHERE MU_PRODUCT_ID = 'P174533104211000000000210';</v>
      </c>
      <c r="AH46" s="206"/>
    </row>
    <row r="47" spans="1:34" ht="43.2">
      <c r="A47" s="490" t="str">
        <f>VLOOKUP(B47,거래처ID!$A$2:$B$36,2,FALSE)</f>
        <v>C173258871030100000000039</v>
      </c>
      <c r="B47" s="427" t="s">
        <v>204</v>
      </c>
      <c r="C47" s="189" t="s">
        <v>205</v>
      </c>
      <c r="D47" s="353" t="s">
        <v>153</v>
      </c>
      <c r="E47" s="354" t="s">
        <v>153</v>
      </c>
      <c r="F47" s="190"/>
      <c r="G47" s="428"/>
      <c r="H47" s="545" t="str">
        <f>VLOOKUP(I47,Sheet1!$A$1:$B$5,2,FALSE)</f>
        <v>C1713152686736000000048</v>
      </c>
      <c r="I47" s="414" t="s">
        <v>284</v>
      </c>
      <c r="J47" s="508"/>
      <c r="K47" s="493" t="str">
        <f>VLOOKUP(L47,PRODUCTID!C43:D168,2,FALSE)</f>
        <v>P174533104211000000000211</v>
      </c>
      <c r="L47" s="191" t="s">
        <v>55</v>
      </c>
      <c r="M47" s="370">
        <v>60100</v>
      </c>
      <c r="N47" s="371" t="s">
        <v>286</v>
      </c>
      <c r="O47" s="371">
        <v>1</v>
      </c>
      <c r="P47" s="392" t="s">
        <v>285</v>
      </c>
      <c r="Q47" s="258">
        <v>22</v>
      </c>
      <c r="R47" s="193">
        <v>69660</v>
      </c>
      <c r="S47" s="194">
        <f t="shared" si="4"/>
        <v>1532520</v>
      </c>
      <c r="T47" s="195"/>
      <c r="U47" s="196"/>
      <c r="V47" s="208">
        <f t="shared" si="0"/>
        <v>0</v>
      </c>
      <c r="W47" s="198">
        <v>22</v>
      </c>
      <c r="X47" s="199">
        <v>4403</v>
      </c>
      <c r="Y47" s="200">
        <f t="shared" si="1"/>
        <v>96866</v>
      </c>
      <c r="Z47" s="195"/>
      <c r="AA47" s="196">
        <v>-909</v>
      </c>
      <c r="AB47" s="197">
        <f t="shared" si="2"/>
        <v>0</v>
      </c>
      <c r="AC47" s="202">
        <f t="shared" si="8"/>
        <v>22</v>
      </c>
      <c r="AD47" s="203">
        <f t="shared" si="9"/>
        <v>64348</v>
      </c>
      <c r="AE47" s="204">
        <f t="shared" si="3"/>
        <v>1415656</v>
      </c>
      <c r="AF47" s="205" t="s">
        <v>146</v>
      </c>
      <c r="AG47" s="206" t="str">
        <f t="shared" si="7"/>
        <v>UPDATE MU_PRODUCT SET MU_TREATMENT_ID = 'C1713152686736000000048' WHERE MU_PRODUCT_ID = 'P174533104211000000000211';</v>
      </c>
      <c r="AH47" s="206"/>
    </row>
    <row r="48" spans="1:34" ht="43.2">
      <c r="A48" s="490" t="str">
        <f>VLOOKUP(B48,거래처ID!$A$2:$B$36,2,FALSE)</f>
        <v>C173258871030100000000048</v>
      </c>
      <c r="B48" s="427" t="s">
        <v>206</v>
      </c>
      <c r="C48" s="189" t="s">
        <v>207</v>
      </c>
      <c r="D48" s="189" t="s">
        <v>208</v>
      </c>
      <c r="E48" s="190" t="s">
        <v>209</v>
      </c>
      <c r="F48" s="190"/>
      <c r="G48" s="428"/>
      <c r="H48" s="545" t="str">
        <f>VLOOKUP(I48,Sheet1!$A$1:$B$5,2,FALSE)</f>
        <v>C1713152686736000000046</v>
      </c>
      <c r="I48" s="414" t="s">
        <v>266</v>
      </c>
      <c r="J48" s="508"/>
      <c r="K48" s="493" t="str">
        <f>VLOOKUP(L48,PRODUCTID!C44:D169,2,FALSE)</f>
        <v>P174533104211000000000212</v>
      </c>
      <c r="L48" s="191" t="s">
        <v>56</v>
      </c>
      <c r="M48" s="370">
        <v>600</v>
      </c>
      <c r="N48" s="371" t="s">
        <v>286</v>
      </c>
      <c r="O48" s="371">
        <v>600</v>
      </c>
      <c r="P48" s="392" t="s">
        <v>285</v>
      </c>
      <c r="Q48" s="258">
        <v>0</v>
      </c>
      <c r="R48" s="193">
        <v>0</v>
      </c>
      <c r="S48" s="194">
        <f t="shared" si="4"/>
        <v>0</v>
      </c>
      <c r="T48" s="195">
        <v>840000</v>
      </c>
      <c r="U48" s="196">
        <v>60</v>
      </c>
      <c r="V48" s="208">
        <f t="shared" si="0"/>
        <v>50400000</v>
      </c>
      <c r="W48" s="198">
        <v>840000</v>
      </c>
      <c r="X48" s="199"/>
      <c r="Y48" s="200">
        <f t="shared" si="1"/>
        <v>0</v>
      </c>
      <c r="Z48" s="195"/>
      <c r="AA48" s="196">
        <v>0</v>
      </c>
      <c r="AB48" s="197"/>
      <c r="AC48" s="202">
        <f t="shared" si="8"/>
        <v>0</v>
      </c>
      <c r="AD48" s="203">
        <f t="shared" si="6"/>
        <v>60</v>
      </c>
      <c r="AE48" s="204">
        <f t="shared" si="3"/>
        <v>0</v>
      </c>
      <c r="AF48" s="205"/>
      <c r="AG48" s="206" t="str">
        <f t="shared" si="7"/>
        <v>UPDATE MU_PRODUCT SET MU_TREATMENT_ID = 'C1713152686736000000046' WHERE MU_PRODUCT_ID = 'P174533104211000000000212';</v>
      </c>
      <c r="AH48" s="206"/>
    </row>
    <row r="49" spans="1:34" ht="43.8" thickBot="1">
      <c r="A49" s="490" t="str">
        <f>VLOOKUP(B49,거래처ID!$A$2:$B$36,2,FALSE)</f>
        <v>C173258871030100000000048</v>
      </c>
      <c r="B49" s="430" t="s">
        <v>206</v>
      </c>
      <c r="C49" s="279" t="s">
        <v>207</v>
      </c>
      <c r="D49" s="279" t="s">
        <v>208</v>
      </c>
      <c r="E49" s="280" t="s">
        <v>209</v>
      </c>
      <c r="F49" s="280"/>
      <c r="G49" s="431"/>
      <c r="H49" s="545" t="str">
        <f>VLOOKUP(I49,Sheet1!$A$1:$B$5,2,FALSE)</f>
        <v>C1713152686736000000046</v>
      </c>
      <c r="I49" s="415" t="s">
        <v>266</v>
      </c>
      <c r="J49" s="513"/>
      <c r="K49" s="493" t="str">
        <f>VLOOKUP(L49,PRODUCTID!C45:D170,2,FALSE)</f>
        <v>P174533104211000000000213</v>
      </c>
      <c r="L49" s="281" t="s">
        <v>57</v>
      </c>
      <c r="M49" s="373">
        <v>600</v>
      </c>
      <c r="N49" s="374" t="s">
        <v>285</v>
      </c>
      <c r="O49" s="374">
        <v>600</v>
      </c>
      <c r="P49" s="393" t="s">
        <v>285</v>
      </c>
      <c r="Q49" s="321">
        <v>960000</v>
      </c>
      <c r="R49" s="211">
        <v>18</v>
      </c>
      <c r="S49" s="212">
        <f t="shared" si="4"/>
        <v>17280000</v>
      </c>
      <c r="T49" s="213"/>
      <c r="U49" s="214"/>
      <c r="V49" s="215">
        <f t="shared" si="0"/>
        <v>0</v>
      </c>
      <c r="W49" s="216">
        <v>960000</v>
      </c>
      <c r="X49" s="241">
        <v>13</v>
      </c>
      <c r="Y49" s="218">
        <f t="shared" si="1"/>
        <v>12480000</v>
      </c>
      <c r="Z49" s="213"/>
      <c r="AA49" s="214">
        <v>0</v>
      </c>
      <c r="AB49" s="220"/>
      <c r="AC49" s="221">
        <f t="shared" si="8"/>
        <v>960000</v>
      </c>
      <c r="AD49" s="222">
        <f t="shared" si="6"/>
        <v>5</v>
      </c>
      <c r="AE49" s="223">
        <f t="shared" si="3"/>
        <v>4800000</v>
      </c>
      <c r="AF49" s="278"/>
      <c r="AG49" s="206" t="str">
        <f t="shared" si="7"/>
        <v>UPDATE MU_PRODUCT SET MU_TREATMENT_ID = 'C1713152686736000000046' WHERE MU_PRODUCT_ID = 'P174533104211000000000213';</v>
      </c>
      <c r="AH49" s="206"/>
    </row>
    <row r="50" spans="1:34" ht="43.8" thickBot="1">
      <c r="A50" s="490" t="str">
        <f>VLOOKUP(B50,거래처ID!$A$2:$B$36,2,FALSE)</f>
        <v>C173258871030100000000048</v>
      </c>
      <c r="B50" s="439" t="s">
        <v>287</v>
      </c>
      <c r="C50" s="394" t="s">
        <v>288</v>
      </c>
      <c r="D50" s="394" t="s">
        <v>289</v>
      </c>
      <c r="E50" s="395" t="s">
        <v>290</v>
      </c>
      <c r="F50" s="395"/>
      <c r="G50" s="440"/>
      <c r="H50" s="545" t="str">
        <f>VLOOKUP(I50,Sheet1!$A$1:$B$5,2,FALSE)</f>
        <v>C1713152686736000000046</v>
      </c>
      <c r="I50" s="415" t="s">
        <v>266</v>
      </c>
      <c r="J50" s="397"/>
      <c r="K50" s="493" t="str">
        <f>VLOOKUP(L50,PRODUCTID!C46:D171,2,FALSE)</f>
        <v>P174533104211000000000214</v>
      </c>
      <c r="L50" s="398" t="s">
        <v>291</v>
      </c>
      <c r="M50" s="396">
        <v>300</v>
      </c>
      <c r="N50" s="374" t="s">
        <v>285</v>
      </c>
      <c r="O50" s="399">
        <v>300</v>
      </c>
      <c r="P50" s="393" t="s">
        <v>285</v>
      </c>
      <c r="Q50" s="400"/>
      <c r="R50" s="401"/>
      <c r="S50" s="402"/>
      <c r="T50" s="403"/>
      <c r="U50" s="404"/>
      <c r="V50" s="405"/>
      <c r="W50" s="406"/>
      <c r="X50" s="407"/>
      <c r="Y50" s="408"/>
      <c r="Z50" s="403"/>
      <c r="AA50" s="404"/>
      <c r="AB50" s="409"/>
      <c r="AC50" s="410"/>
      <c r="AD50" s="411"/>
      <c r="AE50" s="412"/>
      <c r="AF50" s="413"/>
      <c r="AG50" s="206" t="str">
        <f t="shared" si="7"/>
        <v>UPDATE MU_PRODUCT SET MU_TREATMENT_ID = 'C1713152686736000000046' WHERE MU_PRODUCT_ID = 'P174533104211000000000214';</v>
      </c>
      <c r="AH50" s="206"/>
    </row>
    <row r="51" spans="1:34" ht="43.2">
      <c r="A51" s="490" t="s">
        <v>637</v>
      </c>
      <c r="B51" s="438" t="s">
        <v>282</v>
      </c>
      <c r="C51" s="357" t="s">
        <v>153</v>
      </c>
      <c r="D51" s="357" t="s">
        <v>153</v>
      </c>
      <c r="E51" s="358" t="s">
        <v>153</v>
      </c>
      <c r="F51" s="315"/>
      <c r="G51" s="433"/>
      <c r="H51" s="545" t="str">
        <f>VLOOKUP(I51,Sheet1!$A$1:$B$5,2,FALSE)</f>
        <v>C1713152686736000000050</v>
      </c>
      <c r="I51" s="416" t="s">
        <v>283</v>
      </c>
      <c r="J51" s="507"/>
      <c r="K51" s="493" t="str">
        <f>VLOOKUP(L51,PRODUCTID!C47:D172,2,FALSE)</f>
        <v>P174533104211000000000215</v>
      </c>
      <c r="L51" s="317" t="s">
        <v>58</v>
      </c>
      <c r="M51" s="385">
        <v>10</v>
      </c>
      <c r="N51" s="388" t="s">
        <v>261</v>
      </c>
      <c r="O51" s="388">
        <v>10</v>
      </c>
      <c r="P51" s="389" t="s">
        <v>261</v>
      </c>
      <c r="Q51" s="225">
        <v>8800</v>
      </c>
      <c r="R51" s="226">
        <v>19</v>
      </c>
      <c r="S51" s="227">
        <f t="shared" si="4"/>
        <v>167200</v>
      </c>
      <c r="T51" s="228">
        <v>8800</v>
      </c>
      <c r="U51" s="229">
        <v>25</v>
      </c>
      <c r="V51" s="230">
        <f t="shared" si="0"/>
        <v>220000</v>
      </c>
      <c r="W51" s="231">
        <v>8800</v>
      </c>
      <c r="X51" s="257">
        <v>9</v>
      </c>
      <c r="Y51" s="233">
        <f t="shared" si="1"/>
        <v>79200</v>
      </c>
      <c r="Z51" s="228"/>
      <c r="AA51" s="234">
        <v>0</v>
      </c>
      <c r="AB51" s="235">
        <f t="shared" si="2"/>
        <v>0</v>
      </c>
      <c r="AC51" s="236">
        <f t="shared" si="8"/>
        <v>8800</v>
      </c>
      <c r="AD51" s="237">
        <f t="shared" si="6"/>
        <v>35</v>
      </c>
      <c r="AE51" s="238">
        <f t="shared" si="3"/>
        <v>308000</v>
      </c>
      <c r="AF51" s="325"/>
      <c r="AG51" s="206" t="str">
        <f t="shared" si="7"/>
        <v>UPDATE MU_PRODUCT SET MU_TREATMENT_ID = 'C1713152686736000000050' WHERE MU_PRODUCT_ID = 'P174533104211000000000215';</v>
      </c>
      <c r="AH51" s="206"/>
    </row>
    <row r="52" spans="1:34" ht="43.2">
      <c r="A52" s="490" t="s">
        <v>637</v>
      </c>
      <c r="B52" s="438" t="s">
        <v>282</v>
      </c>
      <c r="C52" s="353" t="s">
        <v>153</v>
      </c>
      <c r="D52" s="353" t="s">
        <v>153</v>
      </c>
      <c r="E52" s="354" t="s">
        <v>153</v>
      </c>
      <c r="F52" s="190"/>
      <c r="G52" s="428"/>
      <c r="H52" s="545" t="str">
        <f>VLOOKUP(I52,Sheet1!$A$1:$B$5,2,FALSE)</f>
        <v>C1713152686736000000048</v>
      </c>
      <c r="I52" s="414" t="s">
        <v>284</v>
      </c>
      <c r="J52" s="508"/>
      <c r="K52" s="493" t="str">
        <f>VLOOKUP(L52,PRODUCTID!C48:D173,2,FALSE)</f>
        <v>P174533104211000000000216</v>
      </c>
      <c r="L52" s="191" t="s">
        <v>59</v>
      </c>
      <c r="M52" s="370">
        <v>100</v>
      </c>
      <c r="N52" s="371" t="s">
        <v>260</v>
      </c>
      <c r="O52" s="371">
        <v>100</v>
      </c>
      <c r="P52" s="372" t="s">
        <v>260</v>
      </c>
      <c r="Q52" s="192">
        <v>20000</v>
      </c>
      <c r="R52" s="193">
        <v>16</v>
      </c>
      <c r="S52" s="194">
        <f t="shared" si="4"/>
        <v>320000</v>
      </c>
      <c r="T52" s="195">
        <v>20000</v>
      </c>
      <c r="U52" s="196">
        <v>20</v>
      </c>
      <c r="V52" s="208">
        <f t="shared" si="0"/>
        <v>400000</v>
      </c>
      <c r="W52" s="198">
        <v>20000</v>
      </c>
      <c r="X52" s="199">
        <v>11</v>
      </c>
      <c r="Y52" s="200">
        <f t="shared" si="1"/>
        <v>220000</v>
      </c>
      <c r="Z52" s="195"/>
      <c r="AA52" s="201">
        <v>0</v>
      </c>
      <c r="AB52" s="197">
        <f t="shared" si="2"/>
        <v>0</v>
      </c>
      <c r="AC52" s="202">
        <f t="shared" si="8"/>
        <v>20000</v>
      </c>
      <c r="AD52" s="203">
        <f t="shared" si="6"/>
        <v>25</v>
      </c>
      <c r="AE52" s="204">
        <f t="shared" si="3"/>
        <v>500000</v>
      </c>
      <c r="AF52" s="205"/>
      <c r="AG52" s="206" t="str">
        <f t="shared" si="7"/>
        <v>UPDATE MU_PRODUCT SET MU_TREATMENT_ID = 'C1713152686736000000048' WHERE MU_PRODUCT_ID = 'P174533104211000000000216';</v>
      </c>
      <c r="AH52" s="206"/>
    </row>
    <row r="53" spans="1:34" ht="43.2">
      <c r="A53" s="490" t="s">
        <v>637</v>
      </c>
      <c r="B53" s="438" t="s">
        <v>282</v>
      </c>
      <c r="C53" s="353" t="s">
        <v>153</v>
      </c>
      <c r="D53" s="353" t="s">
        <v>153</v>
      </c>
      <c r="E53" s="354" t="s">
        <v>153</v>
      </c>
      <c r="F53" s="190"/>
      <c r="G53" s="428"/>
      <c r="H53" s="545" t="str">
        <f>VLOOKUP(I53,Sheet1!$A$1:$B$5,2,FALSE)</f>
        <v>C1713152686736000000050</v>
      </c>
      <c r="I53" s="414" t="s">
        <v>283</v>
      </c>
      <c r="J53" s="508"/>
      <c r="K53" s="493" t="str">
        <f>VLOOKUP(L53,PRODUCTID!C49:D174,2,FALSE)</f>
        <v>P174533104211000000000217</v>
      </c>
      <c r="L53" s="191" t="s">
        <v>60</v>
      </c>
      <c r="M53" s="370">
        <v>1</v>
      </c>
      <c r="N53" s="371" t="s">
        <v>263</v>
      </c>
      <c r="O53" s="371">
        <v>1</v>
      </c>
      <c r="P53" s="372" t="s">
        <v>263</v>
      </c>
      <c r="Q53" s="192">
        <v>170000</v>
      </c>
      <c r="R53" s="193">
        <v>3</v>
      </c>
      <c r="S53" s="194">
        <f t="shared" si="4"/>
        <v>510000</v>
      </c>
      <c r="T53" s="195"/>
      <c r="U53" s="196"/>
      <c r="V53" s="208">
        <f t="shared" si="0"/>
        <v>0</v>
      </c>
      <c r="W53" s="198">
        <v>170000</v>
      </c>
      <c r="X53" s="241">
        <v>0</v>
      </c>
      <c r="Y53" s="277">
        <f t="shared" si="1"/>
        <v>0</v>
      </c>
      <c r="Z53" s="195"/>
      <c r="AA53" s="201">
        <v>0</v>
      </c>
      <c r="AB53" s="197">
        <f t="shared" si="2"/>
        <v>0</v>
      </c>
      <c r="AC53" s="202">
        <f t="shared" si="8"/>
        <v>170000</v>
      </c>
      <c r="AD53" s="203">
        <f t="shared" si="6"/>
        <v>3</v>
      </c>
      <c r="AE53" s="204">
        <f t="shared" si="3"/>
        <v>510000</v>
      </c>
      <c r="AF53" s="278"/>
      <c r="AG53" s="206" t="str">
        <f t="shared" si="7"/>
        <v>UPDATE MU_PRODUCT SET MU_TREATMENT_ID = 'C1713152686736000000050' WHERE MU_PRODUCT_ID = 'P174533104211000000000217';</v>
      </c>
      <c r="AH53" s="206"/>
    </row>
    <row r="54" spans="1:34" ht="43.2">
      <c r="A54" s="490" t="s">
        <v>637</v>
      </c>
      <c r="B54" s="438" t="s">
        <v>282</v>
      </c>
      <c r="C54" s="353" t="s">
        <v>153</v>
      </c>
      <c r="D54" s="353" t="s">
        <v>153</v>
      </c>
      <c r="E54" s="354" t="s">
        <v>153</v>
      </c>
      <c r="F54" s="190"/>
      <c r="G54" s="428"/>
      <c r="H54" s="545" t="str">
        <f>VLOOKUP(I54,Sheet1!$A$1:$B$5,2,FALSE)</f>
        <v>C1713152686736000000050</v>
      </c>
      <c r="I54" s="414" t="s">
        <v>283</v>
      </c>
      <c r="J54" s="508"/>
      <c r="K54" s="493" t="str">
        <f>VLOOKUP(L54,PRODUCTID!C50:D175,2,FALSE)</f>
        <v>P174533104211000000000218</v>
      </c>
      <c r="L54" s="191" t="s">
        <v>61</v>
      </c>
      <c r="M54" s="370">
        <v>1</v>
      </c>
      <c r="N54" s="371" t="s">
        <v>262</v>
      </c>
      <c r="O54" s="371">
        <v>1</v>
      </c>
      <c r="P54" s="372" t="s">
        <v>262</v>
      </c>
      <c r="Q54" s="192">
        <v>350000</v>
      </c>
      <c r="R54" s="193">
        <v>6</v>
      </c>
      <c r="S54" s="194">
        <f t="shared" si="4"/>
        <v>2100000</v>
      </c>
      <c r="T54" s="195"/>
      <c r="U54" s="196"/>
      <c r="V54" s="197">
        <f t="shared" si="0"/>
        <v>0</v>
      </c>
      <c r="W54" s="198">
        <v>350000</v>
      </c>
      <c r="X54" s="199">
        <v>0</v>
      </c>
      <c r="Y54" s="200">
        <f t="shared" si="1"/>
        <v>0</v>
      </c>
      <c r="Z54" s="195"/>
      <c r="AA54" s="201">
        <v>0</v>
      </c>
      <c r="AB54" s="197">
        <f t="shared" si="2"/>
        <v>0</v>
      </c>
      <c r="AC54" s="202">
        <f t="shared" si="8"/>
        <v>350000</v>
      </c>
      <c r="AD54" s="203">
        <f t="shared" si="6"/>
        <v>6</v>
      </c>
      <c r="AE54" s="204">
        <f t="shared" si="3"/>
        <v>2100000</v>
      </c>
      <c r="AF54" s="278"/>
      <c r="AG54" s="206" t="str">
        <f t="shared" si="7"/>
        <v>UPDATE MU_PRODUCT SET MU_TREATMENT_ID = 'C1713152686736000000050' WHERE MU_PRODUCT_ID = 'P174533104211000000000218';</v>
      </c>
      <c r="AH54" s="206"/>
    </row>
    <row r="55" spans="1:34" ht="43.8" thickBot="1">
      <c r="A55" s="490" t="s">
        <v>637</v>
      </c>
      <c r="B55" s="438" t="s">
        <v>282</v>
      </c>
      <c r="C55" s="359" t="s">
        <v>153</v>
      </c>
      <c r="D55" s="359" t="s">
        <v>153</v>
      </c>
      <c r="E55" s="360" t="s">
        <v>153</v>
      </c>
      <c r="F55" s="308"/>
      <c r="G55" s="435"/>
      <c r="H55" s="545" t="str">
        <f>VLOOKUP(I55,Sheet1!$A$1:$B$5,2,FALSE)</f>
        <v>C1713152686736000000050</v>
      </c>
      <c r="I55" s="417" t="s">
        <v>283</v>
      </c>
      <c r="J55" s="509"/>
      <c r="K55" s="493" t="str">
        <f>VLOOKUP(L55,PRODUCTID!C51:D176,2,FALSE)</f>
        <v>P174533104211000000000219</v>
      </c>
      <c r="L55" s="326" t="s">
        <v>62</v>
      </c>
      <c r="M55" s="373">
        <v>1</v>
      </c>
      <c r="N55" s="374" t="s">
        <v>262</v>
      </c>
      <c r="O55" s="374">
        <v>1</v>
      </c>
      <c r="P55" s="375" t="s">
        <v>262</v>
      </c>
      <c r="Q55" s="242">
        <v>600000</v>
      </c>
      <c r="R55" s="243">
        <v>3</v>
      </c>
      <c r="S55" s="244">
        <f t="shared" si="4"/>
        <v>1800000</v>
      </c>
      <c r="T55" s="245"/>
      <c r="U55" s="246"/>
      <c r="V55" s="252">
        <f t="shared" si="0"/>
        <v>0</v>
      </c>
      <c r="W55" s="248">
        <v>600000</v>
      </c>
      <c r="X55" s="249">
        <v>0</v>
      </c>
      <c r="Y55" s="250">
        <f t="shared" si="1"/>
        <v>0</v>
      </c>
      <c r="Z55" s="245"/>
      <c r="AA55" s="251">
        <v>0</v>
      </c>
      <c r="AB55" s="252">
        <f t="shared" si="2"/>
        <v>0</v>
      </c>
      <c r="AC55" s="253">
        <f t="shared" si="8"/>
        <v>600000</v>
      </c>
      <c r="AD55" s="254">
        <f t="shared" si="6"/>
        <v>3</v>
      </c>
      <c r="AE55" s="255">
        <f t="shared" si="3"/>
        <v>1800000</v>
      </c>
      <c r="AF55" s="275"/>
      <c r="AG55" s="206" t="str">
        <f t="shared" si="7"/>
        <v>UPDATE MU_PRODUCT SET MU_TREATMENT_ID = 'C1713152686736000000050' WHERE MU_PRODUCT_ID = 'P174533104211000000000219';</v>
      </c>
      <c r="AH55" s="206"/>
    </row>
    <row r="56" spans="1:34" ht="43.2">
      <c r="A56" s="490" t="str">
        <f>VLOOKUP(B56,거래처ID!$A$2:$B$36,2,FALSE)</f>
        <v>C173258871030100000000059</v>
      </c>
      <c r="B56" s="436" t="s">
        <v>251</v>
      </c>
      <c r="C56" s="362" t="e">
        <f t="shared" ref="C56:C81" si="10">VLOOKUP(B56,$B$6:$C$55,2,0)</f>
        <v>#N/A</v>
      </c>
      <c r="D56" s="362" t="e">
        <f t="shared" ref="D56:D81" si="11">VLOOKUP(B56,$B$6:$D$55,3,0)</f>
        <v>#N/A</v>
      </c>
      <c r="E56" s="362" t="e">
        <f t="shared" ref="E56:E63" si="12">VLOOKUP(B56,$B$6:$L$55,4,0)</f>
        <v>#N/A</v>
      </c>
      <c r="F56" s="289"/>
      <c r="G56" s="441"/>
      <c r="H56" s="545" t="str">
        <f>VLOOKUP(I56,Sheet1!$A$1:$B$5,2,FALSE)</f>
        <v>C1713152686736000000046</v>
      </c>
      <c r="I56" s="419" t="s">
        <v>266</v>
      </c>
      <c r="J56" s="328"/>
      <c r="K56" s="493" t="str">
        <f>VLOOKUP(L56,PRODUCTID!C52:D177,2,FALSE)</f>
        <v>P174533104211000000000220</v>
      </c>
      <c r="L56" s="290" t="s">
        <v>64</v>
      </c>
      <c r="M56" s="376">
        <v>1</v>
      </c>
      <c r="N56" s="377" t="s">
        <v>261</v>
      </c>
      <c r="O56" s="377">
        <v>1</v>
      </c>
      <c r="P56" s="378" t="s">
        <v>261</v>
      </c>
      <c r="Q56" s="291">
        <v>15400</v>
      </c>
      <c r="R56" s="261">
        <v>55</v>
      </c>
      <c r="S56" s="262">
        <f t="shared" ref="S56:S116" si="13">+Q56*R56</f>
        <v>847000</v>
      </c>
      <c r="T56" s="263"/>
      <c r="U56" s="264"/>
      <c r="V56" s="270">
        <f t="shared" ref="V56:V119" si="14">+T56*U56</f>
        <v>0</v>
      </c>
      <c r="W56" s="266"/>
      <c r="X56" s="267"/>
      <c r="Y56" s="268">
        <f t="shared" ref="Y56:Y116" si="15">+W56*X56</f>
        <v>0</v>
      </c>
      <c r="Z56" s="263">
        <f t="shared" ref="Z56:Z118" si="16">+W56</f>
        <v>0</v>
      </c>
      <c r="AA56" s="269"/>
      <c r="AB56" s="270">
        <f t="shared" ref="AB56:AB108" si="17">+Z56*AA56</f>
        <v>0</v>
      </c>
      <c r="AC56" s="271">
        <f t="shared" ref="AC56:AC116" si="18">+Q56</f>
        <v>15400</v>
      </c>
      <c r="AD56" s="272">
        <f t="shared" ref="AD56:AD116" si="19">+R56+U56-X56+AA56</f>
        <v>55</v>
      </c>
      <c r="AE56" s="273">
        <f t="shared" ref="AE56:AE119" si="20">+AC56*AD56</f>
        <v>847000</v>
      </c>
      <c r="AF56" s="276"/>
      <c r="AG56" s="206" t="str">
        <f t="shared" si="7"/>
        <v>UPDATE MU_PRODUCT SET MU_TREATMENT_ID = 'C1713152686736000000046' WHERE MU_PRODUCT_ID = 'P174533104211000000000220';</v>
      </c>
    </row>
    <row r="57" spans="1:34" ht="43.2">
      <c r="A57" s="490" t="str">
        <f>VLOOKUP(B57,거래처ID!$A$2:$B$36,2,FALSE)</f>
        <v>C173258871030100000000060</v>
      </c>
      <c r="B57" s="427" t="s">
        <v>237</v>
      </c>
      <c r="C57" s="353" t="e">
        <f t="shared" si="10"/>
        <v>#N/A</v>
      </c>
      <c r="D57" s="353" t="e">
        <f t="shared" si="11"/>
        <v>#N/A</v>
      </c>
      <c r="E57" s="353" t="e">
        <f t="shared" si="12"/>
        <v>#N/A</v>
      </c>
      <c r="F57" s="189"/>
      <c r="G57" s="442"/>
      <c r="H57" s="545" t="str">
        <f>VLOOKUP(I57,Sheet1!$A$1:$B$5,2,FALSE)</f>
        <v>C1713152686736000000046</v>
      </c>
      <c r="I57" s="420" t="s">
        <v>265</v>
      </c>
      <c r="J57" s="329"/>
      <c r="K57" s="493" t="str">
        <f>VLOOKUP(L57,PRODUCTID!C53:D178,2,FALSE)</f>
        <v>P174533104211000000000221</v>
      </c>
      <c r="L57" s="191" t="s">
        <v>65</v>
      </c>
      <c r="M57" s="379">
        <v>1</v>
      </c>
      <c r="N57" s="380" t="s">
        <v>263</v>
      </c>
      <c r="O57" s="380">
        <v>1</v>
      </c>
      <c r="P57" s="381" t="s">
        <v>263</v>
      </c>
      <c r="Q57" s="258">
        <v>33000</v>
      </c>
      <c r="R57" s="193">
        <v>24</v>
      </c>
      <c r="S57" s="262">
        <f t="shared" si="13"/>
        <v>792000</v>
      </c>
      <c r="T57" s="195"/>
      <c r="U57" s="196"/>
      <c r="V57" s="197">
        <f t="shared" si="14"/>
        <v>0</v>
      </c>
      <c r="W57" s="266"/>
      <c r="X57" s="199"/>
      <c r="Y57" s="200">
        <f t="shared" si="15"/>
        <v>0</v>
      </c>
      <c r="Z57" s="195">
        <f t="shared" si="16"/>
        <v>0</v>
      </c>
      <c r="AA57" s="269"/>
      <c r="AB57" s="197">
        <f t="shared" si="17"/>
        <v>0</v>
      </c>
      <c r="AC57" s="202">
        <f t="shared" si="18"/>
        <v>33000</v>
      </c>
      <c r="AD57" s="203">
        <f t="shared" si="19"/>
        <v>24</v>
      </c>
      <c r="AE57" s="204">
        <f t="shared" si="20"/>
        <v>792000</v>
      </c>
      <c r="AF57" s="205"/>
      <c r="AG57" s="206" t="str">
        <f t="shared" si="7"/>
        <v>UPDATE MU_PRODUCT SET MU_TREATMENT_ID = 'C1713152686736000000046' WHERE MU_PRODUCT_ID = 'P174533104211000000000221';</v>
      </c>
    </row>
    <row r="58" spans="1:34" ht="43.2">
      <c r="A58" s="490" t="str">
        <f>VLOOKUP(B58,거래처ID!$A$2:$B$36,2,FALSE)</f>
        <v>C173258871030100000000061</v>
      </c>
      <c r="B58" s="427" t="s">
        <v>238</v>
      </c>
      <c r="C58" s="189" t="s">
        <v>292</v>
      </c>
      <c r="D58" s="353" t="e">
        <f t="shared" si="11"/>
        <v>#N/A</v>
      </c>
      <c r="E58" s="353" t="e">
        <f t="shared" si="12"/>
        <v>#N/A</v>
      </c>
      <c r="F58" s="189"/>
      <c r="G58" s="442"/>
      <c r="H58" s="545" t="str">
        <f>VLOOKUP(I58,Sheet1!$A$1:$B$5,2,FALSE)</f>
        <v>C1713152686736000000046</v>
      </c>
      <c r="I58" s="420" t="s">
        <v>265</v>
      </c>
      <c r="J58" s="329"/>
      <c r="K58" s="493" t="str">
        <f>VLOOKUP(L58,PRODUCTID!C54:D179,2,FALSE)</f>
        <v>P174533104211000000000222</v>
      </c>
      <c r="L58" s="191" t="s">
        <v>66</v>
      </c>
      <c r="M58" s="379">
        <v>1</v>
      </c>
      <c r="N58" s="380" t="s">
        <v>263</v>
      </c>
      <c r="O58" s="380">
        <v>1</v>
      </c>
      <c r="P58" s="381" t="s">
        <v>263</v>
      </c>
      <c r="Q58" s="258">
        <v>33000</v>
      </c>
      <c r="R58" s="193">
        <v>14</v>
      </c>
      <c r="S58" s="262">
        <f t="shared" si="13"/>
        <v>462000</v>
      </c>
      <c r="T58" s="292"/>
      <c r="U58" s="293"/>
      <c r="V58" s="294">
        <f t="shared" si="14"/>
        <v>0</v>
      </c>
      <c r="W58" s="266"/>
      <c r="X58" s="199"/>
      <c r="Y58" s="200">
        <f t="shared" si="15"/>
        <v>0</v>
      </c>
      <c r="Z58" s="292"/>
      <c r="AA58" s="295"/>
      <c r="AB58" s="294"/>
      <c r="AC58" s="296">
        <f t="shared" si="18"/>
        <v>33000</v>
      </c>
      <c r="AD58" s="203">
        <f t="shared" si="19"/>
        <v>14</v>
      </c>
      <c r="AE58" s="204">
        <f t="shared" si="20"/>
        <v>462000</v>
      </c>
      <c r="AF58" s="205"/>
      <c r="AG58" s="206" t="str">
        <f t="shared" si="7"/>
        <v>UPDATE MU_PRODUCT SET MU_TREATMENT_ID = 'C1713152686736000000046' WHERE MU_PRODUCT_ID = 'P174533104211000000000222';</v>
      </c>
    </row>
    <row r="59" spans="1:34" ht="43.2">
      <c r="A59" s="490" t="str">
        <f>VLOOKUP(B59,거래처ID!$A$2:$B$36,2,FALSE)</f>
        <v>C173258871030100000000061</v>
      </c>
      <c r="B59" s="427" t="s">
        <v>238</v>
      </c>
      <c r="C59" s="189" t="s">
        <v>292</v>
      </c>
      <c r="D59" s="353" t="e">
        <f t="shared" si="11"/>
        <v>#N/A</v>
      </c>
      <c r="E59" s="353" t="e">
        <f t="shared" si="12"/>
        <v>#N/A</v>
      </c>
      <c r="F59" s="189"/>
      <c r="G59" s="442"/>
      <c r="H59" s="545" t="str">
        <f>VLOOKUP(I59,Sheet1!$A$1:$B$5,2,FALSE)</f>
        <v>C1713152686736000000046</v>
      </c>
      <c r="I59" s="420" t="s">
        <v>265</v>
      </c>
      <c r="J59" s="329"/>
      <c r="K59" s="493" t="str">
        <f>VLOOKUP(L59,PRODUCTID!C55:D180,2,FALSE)</f>
        <v>P174533104211000000000223</v>
      </c>
      <c r="L59" s="191" t="s">
        <v>67</v>
      </c>
      <c r="M59" s="379">
        <v>1</v>
      </c>
      <c r="N59" s="380" t="s">
        <v>263</v>
      </c>
      <c r="O59" s="380">
        <v>1</v>
      </c>
      <c r="P59" s="381" t="s">
        <v>263</v>
      </c>
      <c r="Q59" s="258">
        <v>33000</v>
      </c>
      <c r="R59" s="193">
        <v>7</v>
      </c>
      <c r="S59" s="262">
        <f t="shared" si="13"/>
        <v>231000</v>
      </c>
      <c r="T59" s="292"/>
      <c r="U59" s="293"/>
      <c r="V59" s="294">
        <f t="shared" si="14"/>
        <v>0</v>
      </c>
      <c r="W59" s="266"/>
      <c r="X59" s="199"/>
      <c r="Y59" s="200">
        <f t="shared" si="15"/>
        <v>0</v>
      </c>
      <c r="Z59" s="292">
        <f t="shared" si="16"/>
        <v>0</v>
      </c>
      <c r="AA59" s="295"/>
      <c r="AB59" s="294"/>
      <c r="AC59" s="296">
        <f t="shared" si="18"/>
        <v>33000</v>
      </c>
      <c r="AD59" s="203">
        <f t="shared" si="19"/>
        <v>7</v>
      </c>
      <c r="AE59" s="204">
        <f t="shared" si="20"/>
        <v>231000</v>
      </c>
      <c r="AF59" s="205"/>
      <c r="AG59" s="206" t="str">
        <f t="shared" si="7"/>
        <v>UPDATE MU_PRODUCT SET MU_TREATMENT_ID = 'C1713152686736000000046' WHERE MU_PRODUCT_ID = 'P174533104211000000000223';</v>
      </c>
    </row>
    <row r="60" spans="1:34" ht="43.2">
      <c r="A60" s="490" t="str">
        <f>VLOOKUP(B60,거래처ID!$A$2:$B$36,2,FALSE)</f>
        <v>C173258871030100000000061</v>
      </c>
      <c r="B60" s="427" t="s">
        <v>238</v>
      </c>
      <c r="C60" s="189" t="s">
        <v>292</v>
      </c>
      <c r="D60" s="353" t="e">
        <f t="shared" si="11"/>
        <v>#N/A</v>
      </c>
      <c r="E60" s="353" t="e">
        <f t="shared" si="12"/>
        <v>#N/A</v>
      </c>
      <c r="F60" s="189"/>
      <c r="G60" s="442"/>
      <c r="H60" s="545" t="str">
        <f>VLOOKUP(I60,Sheet1!$A$1:$B$5,2,FALSE)</f>
        <v>C1713152686736000000046</v>
      </c>
      <c r="I60" s="420" t="s">
        <v>265</v>
      </c>
      <c r="J60" s="329"/>
      <c r="K60" s="493" t="str">
        <f>VLOOKUP(L60,PRODUCTID!C56:D181,2,FALSE)</f>
        <v>P174533104211000000000224</v>
      </c>
      <c r="L60" s="191" t="s">
        <v>68</v>
      </c>
      <c r="M60" s="379">
        <v>1</v>
      </c>
      <c r="N60" s="380" t="s">
        <v>263</v>
      </c>
      <c r="O60" s="380">
        <v>1</v>
      </c>
      <c r="P60" s="381" t="s">
        <v>263</v>
      </c>
      <c r="Q60" s="258">
        <v>49000</v>
      </c>
      <c r="R60" s="193">
        <v>38</v>
      </c>
      <c r="S60" s="262">
        <f t="shared" si="13"/>
        <v>1862000</v>
      </c>
      <c r="T60" s="292"/>
      <c r="U60" s="293"/>
      <c r="V60" s="294">
        <f t="shared" si="14"/>
        <v>0</v>
      </c>
      <c r="W60" s="266"/>
      <c r="X60" s="199"/>
      <c r="Y60" s="200">
        <f t="shared" si="15"/>
        <v>0</v>
      </c>
      <c r="Z60" s="292">
        <f t="shared" si="16"/>
        <v>0</v>
      </c>
      <c r="AA60" s="295"/>
      <c r="AB60" s="294"/>
      <c r="AC60" s="296">
        <f t="shared" si="18"/>
        <v>49000</v>
      </c>
      <c r="AD60" s="203">
        <f t="shared" si="19"/>
        <v>38</v>
      </c>
      <c r="AE60" s="204">
        <f t="shared" si="20"/>
        <v>1862000</v>
      </c>
      <c r="AF60" s="205"/>
      <c r="AG60" s="206" t="str">
        <f t="shared" si="7"/>
        <v>UPDATE MU_PRODUCT SET MU_TREATMENT_ID = 'C1713152686736000000046' WHERE MU_PRODUCT_ID = 'P174533104211000000000224';</v>
      </c>
    </row>
    <row r="61" spans="1:34" ht="43.2">
      <c r="A61" s="490" t="str">
        <f>VLOOKUP(B61,거래처ID!$A$2:$B$36,2,FALSE)</f>
        <v>C173258871030100000000061</v>
      </c>
      <c r="B61" s="427" t="s">
        <v>238</v>
      </c>
      <c r="C61" s="189" t="s">
        <v>292</v>
      </c>
      <c r="D61" s="353" t="e">
        <f t="shared" si="11"/>
        <v>#N/A</v>
      </c>
      <c r="E61" s="353" t="e">
        <f t="shared" si="12"/>
        <v>#N/A</v>
      </c>
      <c r="F61" s="189"/>
      <c r="G61" s="442"/>
      <c r="H61" s="545" t="str">
        <f>VLOOKUP(I61,Sheet1!$A$1:$B$5,2,FALSE)</f>
        <v>C1713152686736000000046</v>
      </c>
      <c r="I61" s="420" t="s">
        <v>265</v>
      </c>
      <c r="J61" s="329"/>
      <c r="K61" s="493" t="str">
        <f>VLOOKUP(L61,PRODUCTID!C57:D182,2,FALSE)</f>
        <v>P174533104211000000000225</v>
      </c>
      <c r="L61" s="191" t="s">
        <v>69</v>
      </c>
      <c r="M61" s="379">
        <v>5000</v>
      </c>
      <c r="N61" s="380" t="s">
        <v>263</v>
      </c>
      <c r="O61" s="380">
        <v>1</v>
      </c>
      <c r="P61" s="381" t="s">
        <v>263</v>
      </c>
      <c r="Q61" s="258">
        <v>44</v>
      </c>
      <c r="R61" s="193">
        <v>7954</v>
      </c>
      <c r="S61" s="262">
        <f t="shared" si="13"/>
        <v>349976</v>
      </c>
      <c r="T61" s="292"/>
      <c r="U61" s="293"/>
      <c r="V61" s="294">
        <f t="shared" si="14"/>
        <v>0</v>
      </c>
      <c r="W61" s="266"/>
      <c r="X61" s="199"/>
      <c r="Y61" s="200">
        <f t="shared" si="15"/>
        <v>0</v>
      </c>
      <c r="Z61" s="292"/>
      <c r="AA61" s="295"/>
      <c r="AB61" s="294"/>
      <c r="AC61" s="296">
        <f t="shared" si="18"/>
        <v>44</v>
      </c>
      <c r="AD61" s="203">
        <f t="shared" si="19"/>
        <v>7954</v>
      </c>
      <c r="AE61" s="204">
        <f t="shared" si="20"/>
        <v>349976</v>
      </c>
      <c r="AF61" s="205"/>
      <c r="AG61" s="206" t="str">
        <f t="shared" si="7"/>
        <v>UPDATE MU_PRODUCT SET MU_TREATMENT_ID = 'C1713152686736000000046' WHERE MU_PRODUCT_ID = 'P174533104211000000000225';</v>
      </c>
    </row>
    <row r="62" spans="1:34" ht="43.2">
      <c r="A62" s="490" t="str">
        <f>VLOOKUP(B62,거래처ID!$A$2:$B$36,2,FALSE)</f>
        <v>C173258871030100000000061</v>
      </c>
      <c r="B62" s="427" t="s">
        <v>238</v>
      </c>
      <c r="C62" s="189" t="s">
        <v>292</v>
      </c>
      <c r="D62" s="353" t="e">
        <f t="shared" si="11"/>
        <v>#N/A</v>
      </c>
      <c r="E62" s="353" t="e">
        <f t="shared" si="12"/>
        <v>#N/A</v>
      </c>
      <c r="F62" s="189"/>
      <c r="G62" s="442"/>
      <c r="H62" s="545" t="str">
        <f>VLOOKUP(I62,Sheet1!$A$1:$B$5,2,FALSE)</f>
        <v>C1713152686736000000046</v>
      </c>
      <c r="I62" s="420" t="s">
        <v>265</v>
      </c>
      <c r="J62" s="329"/>
      <c r="K62" s="493" t="str">
        <f>VLOOKUP(L62,PRODUCTID!C58:D183,2,FALSE)</f>
        <v>P174533104211000000000226</v>
      </c>
      <c r="L62" s="191" t="s">
        <v>70</v>
      </c>
      <c r="M62" s="379">
        <v>10000</v>
      </c>
      <c r="N62" s="380" t="s">
        <v>263</v>
      </c>
      <c r="O62" s="380">
        <v>1</v>
      </c>
      <c r="P62" s="381" t="s">
        <v>263</v>
      </c>
      <c r="Q62" s="258">
        <v>165</v>
      </c>
      <c r="R62" s="193">
        <v>10901</v>
      </c>
      <c r="S62" s="262">
        <f t="shared" si="13"/>
        <v>1798665</v>
      </c>
      <c r="T62" s="195"/>
      <c r="U62" s="196"/>
      <c r="V62" s="197">
        <f t="shared" si="14"/>
        <v>0</v>
      </c>
      <c r="W62" s="266"/>
      <c r="X62" s="199"/>
      <c r="Y62" s="200">
        <f t="shared" si="15"/>
        <v>0</v>
      </c>
      <c r="Z62" s="195">
        <f t="shared" si="16"/>
        <v>0</v>
      </c>
      <c r="AA62" s="269"/>
      <c r="AB62" s="197"/>
      <c r="AC62" s="202">
        <f t="shared" si="18"/>
        <v>165</v>
      </c>
      <c r="AD62" s="203">
        <f t="shared" si="19"/>
        <v>10901</v>
      </c>
      <c r="AE62" s="204">
        <f t="shared" si="20"/>
        <v>1798665</v>
      </c>
      <c r="AF62" s="297"/>
      <c r="AG62" s="206" t="str">
        <f t="shared" si="7"/>
        <v>UPDATE MU_PRODUCT SET MU_TREATMENT_ID = 'C1713152686736000000046' WHERE MU_PRODUCT_ID = 'P174533104211000000000226';</v>
      </c>
    </row>
    <row r="63" spans="1:34" ht="43.2">
      <c r="A63" s="490" t="str">
        <f>VLOOKUP(B63,거래처ID!$A$2:$B$36,2,FALSE)</f>
        <v>C173258871030100000000061</v>
      </c>
      <c r="B63" s="427" t="s">
        <v>238</v>
      </c>
      <c r="C63" s="189" t="s">
        <v>292</v>
      </c>
      <c r="D63" s="353" t="e">
        <f t="shared" si="11"/>
        <v>#N/A</v>
      </c>
      <c r="E63" s="353" t="e">
        <f t="shared" si="12"/>
        <v>#N/A</v>
      </c>
      <c r="F63" s="189"/>
      <c r="G63" s="442"/>
      <c r="H63" s="545" t="str">
        <f>VLOOKUP(I63,Sheet1!$A$1:$B$5,2,FALSE)</f>
        <v>C1713152686736000000046</v>
      </c>
      <c r="I63" s="420" t="s">
        <v>265</v>
      </c>
      <c r="J63" s="329"/>
      <c r="K63" s="493" t="str">
        <f>VLOOKUP(L63,PRODUCTID!C59:D184,2,FALSE)</f>
        <v>P174533104211000000000227</v>
      </c>
      <c r="L63" s="191" t="s">
        <v>71</v>
      </c>
      <c r="M63" s="379" t="s">
        <v>154</v>
      </c>
      <c r="N63" s="380" t="s">
        <v>154</v>
      </c>
      <c r="O63" s="380" t="s">
        <v>154</v>
      </c>
      <c r="P63" s="381" t="s">
        <v>154</v>
      </c>
      <c r="Q63" s="258">
        <v>0</v>
      </c>
      <c r="R63" s="193">
        <v>4</v>
      </c>
      <c r="S63" s="262">
        <v>0</v>
      </c>
      <c r="T63" s="195"/>
      <c r="U63" s="196"/>
      <c r="V63" s="197">
        <v>0</v>
      </c>
      <c r="W63" s="266">
        <v>0</v>
      </c>
      <c r="X63" s="199">
        <v>0</v>
      </c>
      <c r="Y63" s="200">
        <v>0</v>
      </c>
      <c r="Z63" s="195"/>
      <c r="AA63" s="269"/>
      <c r="AB63" s="197">
        <v>0</v>
      </c>
      <c r="AC63" s="202">
        <v>0</v>
      </c>
      <c r="AD63" s="203">
        <v>4</v>
      </c>
      <c r="AE63" s="204">
        <v>0</v>
      </c>
      <c r="AF63" s="205"/>
      <c r="AG63" s="206" t="str">
        <f t="shared" si="7"/>
        <v>UPDATE MU_PRODUCT SET MU_TREATMENT_ID = 'C1713152686736000000046' WHERE MU_PRODUCT_ID = 'P174533104211000000000227';</v>
      </c>
    </row>
    <row r="64" spans="1:34" ht="43.2">
      <c r="A64" s="490" t="str">
        <f>VLOOKUP(B64,거래처ID!$A$2:$B$36,2,FALSE)</f>
        <v>C173258871030100000000062</v>
      </c>
      <c r="B64" s="427" t="s">
        <v>239</v>
      </c>
      <c r="C64" s="353" t="e">
        <f t="shared" si="10"/>
        <v>#N/A</v>
      </c>
      <c r="D64" s="353" t="e">
        <f t="shared" si="11"/>
        <v>#N/A</v>
      </c>
      <c r="E64" s="361" t="s">
        <v>267</v>
      </c>
      <c r="F64" s="189"/>
      <c r="G64" s="442"/>
      <c r="H64" s="545" t="str">
        <f>VLOOKUP(I64,Sheet1!$A$1:$B$5,2,FALSE)</f>
        <v>C1713152686736000000046</v>
      </c>
      <c r="I64" s="420" t="s">
        <v>265</v>
      </c>
      <c r="J64" s="329"/>
      <c r="K64" s="493" t="str">
        <f>VLOOKUP(L64,PRODUCTID!C60:D185,2,FALSE)</f>
        <v>P174533104211000000000228</v>
      </c>
      <c r="L64" s="207" t="s">
        <v>72</v>
      </c>
      <c r="M64" s="379">
        <v>1</v>
      </c>
      <c r="N64" s="380" t="s">
        <v>263</v>
      </c>
      <c r="O64" s="380">
        <v>1</v>
      </c>
      <c r="P64" s="381" t="s">
        <v>263</v>
      </c>
      <c r="Q64" s="258">
        <v>11</v>
      </c>
      <c r="R64" s="193">
        <v>3153</v>
      </c>
      <c r="S64" s="262">
        <f t="shared" si="13"/>
        <v>34683</v>
      </c>
      <c r="T64" s="195"/>
      <c r="U64" s="196"/>
      <c r="V64" s="197">
        <f t="shared" si="14"/>
        <v>0</v>
      </c>
      <c r="W64" s="266"/>
      <c r="X64" s="199"/>
      <c r="Y64" s="200">
        <f t="shared" si="15"/>
        <v>0</v>
      </c>
      <c r="Z64" s="195">
        <f t="shared" si="16"/>
        <v>0</v>
      </c>
      <c r="AA64" s="269"/>
      <c r="AB64" s="197">
        <f t="shared" si="17"/>
        <v>0</v>
      </c>
      <c r="AC64" s="202">
        <f t="shared" si="18"/>
        <v>11</v>
      </c>
      <c r="AD64" s="203">
        <f t="shared" si="19"/>
        <v>3153</v>
      </c>
      <c r="AE64" s="204">
        <f t="shared" si="20"/>
        <v>34683</v>
      </c>
      <c r="AF64" s="205"/>
      <c r="AG64" s="206" t="str">
        <f t="shared" si="7"/>
        <v>UPDATE MU_PRODUCT SET MU_TREATMENT_ID = 'C1713152686736000000046' WHERE MU_PRODUCT_ID = 'P174533104211000000000228';</v>
      </c>
    </row>
    <row r="65" spans="1:33" ht="43.2">
      <c r="A65" s="490" t="str">
        <f>VLOOKUP(B65,거래처ID!$A$2:$B$36,2,FALSE)</f>
        <v>C173258871030100000000062</v>
      </c>
      <c r="B65" s="427" t="s">
        <v>239</v>
      </c>
      <c r="C65" s="353" t="e">
        <f t="shared" si="10"/>
        <v>#N/A</v>
      </c>
      <c r="D65" s="353" t="e">
        <f t="shared" si="11"/>
        <v>#N/A</v>
      </c>
      <c r="E65" s="361" t="s">
        <v>267</v>
      </c>
      <c r="F65" s="189"/>
      <c r="G65" s="442"/>
      <c r="H65" s="545" t="str">
        <f>VLOOKUP(I65,Sheet1!$A$1:$B$5,2,FALSE)</f>
        <v>C1713152686736000000046</v>
      </c>
      <c r="I65" s="420" t="s">
        <v>265</v>
      </c>
      <c r="J65" s="329"/>
      <c r="K65" s="493" t="str">
        <f>VLOOKUP(L65,PRODUCTID!C61:D186,2,FALSE)</f>
        <v>P174533104211000000000229</v>
      </c>
      <c r="L65" s="191" t="s">
        <v>73</v>
      </c>
      <c r="M65" s="379">
        <v>1</v>
      </c>
      <c r="N65" s="380" t="s">
        <v>263</v>
      </c>
      <c r="O65" s="380">
        <v>1</v>
      </c>
      <c r="P65" s="381" t="s">
        <v>263</v>
      </c>
      <c r="Q65" s="258">
        <v>5500</v>
      </c>
      <c r="R65" s="193">
        <v>19</v>
      </c>
      <c r="S65" s="262">
        <f t="shared" si="13"/>
        <v>104500</v>
      </c>
      <c r="T65" s="195"/>
      <c r="U65" s="196"/>
      <c r="V65" s="197">
        <f t="shared" si="14"/>
        <v>0</v>
      </c>
      <c r="W65" s="266"/>
      <c r="X65" s="199"/>
      <c r="Y65" s="200">
        <f t="shared" si="15"/>
        <v>0</v>
      </c>
      <c r="Z65" s="195">
        <f t="shared" si="16"/>
        <v>0</v>
      </c>
      <c r="AA65" s="269"/>
      <c r="AB65" s="197">
        <f t="shared" si="17"/>
        <v>0</v>
      </c>
      <c r="AC65" s="202">
        <f t="shared" si="18"/>
        <v>5500</v>
      </c>
      <c r="AD65" s="203">
        <f t="shared" si="19"/>
        <v>19</v>
      </c>
      <c r="AE65" s="204">
        <f t="shared" si="20"/>
        <v>104500</v>
      </c>
      <c r="AF65" s="205"/>
      <c r="AG65" s="206" t="str">
        <f t="shared" si="7"/>
        <v>UPDATE MU_PRODUCT SET MU_TREATMENT_ID = 'C1713152686736000000046' WHERE MU_PRODUCT_ID = 'P174533104211000000000229';</v>
      </c>
    </row>
    <row r="66" spans="1:33" ht="43.2">
      <c r="A66" s="490" t="str">
        <f>VLOOKUP(B66,거래처ID!$A$2:$B$36,2,FALSE)</f>
        <v>C173258871030100000000039</v>
      </c>
      <c r="B66" s="427" t="s">
        <v>204</v>
      </c>
      <c r="C66" s="361" t="str">
        <f t="shared" si="10"/>
        <v>107-88-39288</v>
      </c>
      <c r="D66" s="353" t="str">
        <f t="shared" si="11"/>
        <v>확인필요</v>
      </c>
      <c r="E66" s="353" t="str">
        <f t="shared" ref="E66:E81" si="21">VLOOKUP(B66,$B$6:$L$55,4,0)</f>
        <v>확인필요</v>
      </c>
      <c r="F66" s="189"/>
      <c r="G66" s="442"/>
      <c r="H66" s="545" t="str">
        <f>VLOOKUP(I66,Sheet1!$A$1:$B$5,2,FALSE)</f>
        <v>C1713152686736000000046</v>
      </c>
      <c r="I66" s="420" t="s">
        <v>265</v>
      </c>
      <c r="J66" s="329"/>
      <c r="K66" s="493" t="str">
        <f>VLOOKUP(L66,PRODUCTID!C62:D187,2,FALSE)</f>
        <v>P174533104211000000000230</v>
      </c>
      <c r="L66" s="298" t="s">
        <v>74</v>
      </c>
      <c r="M66" s="379">
        <v>20100</v>
      </c>
      <c r="N66" s="380" t="s">
        <v>264</v>
      </c>
      <c r="O66" s="380">
        <v>1</v>
      </c>
      <c r="P66" s="381" t="s">
        <v>264</v>
      </c>
      <c r="Q66" s="258">
        <v>110</v>
      </c>
      <c r="R66" s="193">
        <v>48505</v>
      </c>
      <c r="S66" s="262">
        <f t="shared" si="13"/>
        <v>5335550</v>
      </c>
      <c r="T66" s="195"/>
      <c r="U66" s="196"/>
      <c r="V66" s="197">
        <f t="shared" si="14"/>
        <v>0</v>
      </c>
      <c r="W66" s="266"/>
      <c r="X66" s="199"/>
      <c r="Y66" s="200">
        <f>+W66*X66</f>
        <v>0</v>
      </c>
      <c r="Z66" s="195"/>
      <c r="AA66" s="269"/>
      <c r="AB66" s="197"/>
      <c r="AC66" s="202">
        <f t="shared" si="18"/>
        <v>110</v>
      </c>
      <c r="AD66" s="203">
        <f t="shared" si="19"/>
        <v>48505</v>
      </c>
      <c r="AE66" s="204">
        <f t="shared" si="20"/>
        <v>5335550</v>
      </c>
      <c r="AF66" s="205"/>
      <c r="AG66" s="206" t="str">
        <f t="shared" si="7"/>
        <v>UPDATE MU_PRODUCT SET MU_TREATMENT_ID = 'C1713152686736000000046' WHERE MU_PRODUCT_ID = 'P174533104211000000000230';</v>
      </c>
    </row>
    <row r="67" spans="1:33" ht="43.2">
      <c r="A67" s="490" t="str">
        <f>VLOOKUP(B67,거래처ID!$A$2:$B$36,2,FALSE)</f>
        <v>C173258871030100000000039</v>
      </c>
      <c r="B67" s="427" t="s">
        <v>204</v>
      </c>
      <c r="C67" s="361" t="str">
        <f t="shared" si="10"/>
        <v>107-88-39288</v>
      </c>
      <c r="D67" s="353" t="str">
        <f t="shared" si="11"/>
        <v>확인필요</v>
      </c>
      <c r="E67" s="353" t="str">
        <f t="shared" si="21"/>
        <v>확인필요</v>
      </c>
      <c r="F67" s="189"/>
      <c r="G67" s="442"/>
      <c r="H67" s="545" t="str">
        <f>VLOOKUP(I67,Sheet1!$A$1:$B$5,2,FALSE)</f>
        <v>C1713152686736000000046</v>
      </c>
      <c r="I67" s="420" t="s">
        <v>265</v>
      </c>
      <c r="J67" s="329"/>
      <c r="K67" s="493" t="str">
        <f>VLOOKUP(L67,PRODUCTID!C63:D188,2,FALSE)</f>
        <v>P174533104211000000000231</v>
      </c>
      <c r="L67" s="299" t="s">
        <v>75</v>
      </c>
      <c r="M67" s="379">
        <v>20100</v>
      </c>
      <c r="N67" s="380" t="s">
        <v>264</v>
      </c>
      <c r="O67" s="380">
        <v>1</v>
      </c>
      <c r="P67" s="381" t="s">
        <v>264</v>
      </c>
      <c r="Q67" s="258">
        <v>110</v>
      </c>
      <c r="R67" s="193">
        <v>45443</v>
      </c>
      <c r="S67" s="262">
        <f t="shared" si="13"/>
        <v>4998730</v>
      </c>
      <c r="T67" s="195"/>
      <c r="U67" s="196"/>
      <c r="V67" s="197">
        <f t="shared" si="14"/>
        <v>0</v>
      </c>
      <c r="W67" s="266"/>
      <c r="X67" s="199"/>
      <c r="Y67" s="200">
        <f t="shared" si="15"/>
        <v>0</v>
      </c>
      <c r="Z67" s="195"/>
      <c r="AA67" s="269"/>
      <c r="AB67" s="197"/>
      <c r="AC67" s="202">
        <f t="shared" si="18"/>
        <v>110</v>
      </c>
      <c r="AD67" s="203">
        <f t="shared" si="19"/>
        <v>45443</v>
      </c>
      <c r="AE67" s="204">
        <f t="shared" si="20"/>
        <v>4998730</v>
      </c>
      <c r="AF67" s="205"/>
      <c r="AG67" s="206" t="str">
        <f t="shared" si="7"/>
        <v>UPDATE MU_PRODUCT SET MU_TREATMENT_ID = 'C1713152686736000000046' WHERE MU_PRODUCT_ID = 'P174533104211000000000231';</v>
      </c>
    </row>
    <row r="68" spans="1:33" ht="43.2">
      <c r="A68" s="490" t="str">
        <f>VLOOKUP(B68,거래처ID!$A$2:$B$36,2,FALSE)</f>
        <v>C173258871030100000000039</v>
      </c>
      <c r="B68" s="427" t="s">
        <v>204</v>
      </c>
      <c r="C68" s="361" t="str">
        <f t="shared" si="10"/>
        <v>107-88-39288</v>
      </c>
      <c r="D68" s="353" t="str">
        <f t="shared" si="11"/>
        <v>확인필요</v>
      </c>
      <c r="E68" s="353" t="str">
        <f t="shared" si="21"/>
        <v>확인필요</v>
      </c>
      <c r="F68" s="189"/>
      <c r="G68" s="442"/>
      <c r="H68" s="545" t="str">
        <f>VLOOKUP(I68,Sheet1!$A$1:$B$5,2,FALSE)</f>
        <v>C1713152686736000000046</v>
      </c>
      <c r="I68" s="420" t="s">
        <v>265</v>
      </c>
      <c r="J68" s="329"/>
      <c r="K68" s="493" t="str">
        <f>VLOOKUP(L68,PRODUCTID!C64:D189,2,FALSE)</f>
        <v>P174533104211000000000232</v>
      </c>
      <c r="L68" s="299" t="s">
        <v>76</v>
      </c>
      <c r="M68" s="379">
        <v>20100</v>
      </c>
      <c r="N68" s="380" t="s">
        <v>264</v>
      </c>
      <c r="O68" s="380">
        <v>1</v>
      </c>
      <c r="P68" s="381" t="s">
        <v>264</v>
      </c>
      <c r="Q68" s="258">
        <v>110</v>
      </c>
      <c r="R68" s="193">
        <v>11690</v>
      </c>
      <c r="S68" s="262">
        <f t="shared" si="13"/>
        <v>1285900</v>
      </c>
      <c r="T68" s="195"/>
      <c r="U68" s="196"/>
      <c r="V68" s="197">
        <f t="shared" si="14"/>
        <v>0</v>
      </c>
      <c r="W68" s="266"/>
      <c r="X68" s="199"/>
      <c r="Y68" s="200">
        <f t="shared" si="15"/>
        <v>0</v>
      </c>
      <c r="Z68" s="195">
        <f t="shared" si="16"/>
        <v>0</v>
      </c>
      <c r="AA68" s="269"/>
      <c r="AB68" s="197">
        <f t="shared" si="17"/>
        <v>0</v>
      </c>
      <c r="AC68" s="202">
        <f t="shared" si="18"/>
        <v>110</v>
      </c>
      <c r="AD68" s="203">
        <f t="shared" si="19"/>
        <v>11690</v>
      </c>
      <c r="AE68" s="204">
        <f t="shared" si="20"/>
        <v>1285900</v>
      </c>
      <c r="AF68" s="205"/>
      <c r="AG68" s="206" t="str">
        <f t="shared" si="7"/>
        <v>UPDATE MU_PRODUCT SET MU_TREATMENT_ID = 'C1713152686736000000046' WHERE MU_PRODUCT_ID = 'P174533104211000000000232';</v>
      </c>
    </row>
    <row r="69" spans="1:33" ht="43.2">
      <c r="A69" s="490" t="str">
        <f>VLOOKUP(B69,거래처ID!$A$2:$B$36,2,FALSE)</f>
        <v>C173258871030100000000039</v>
      </c>
      <c r="B69" s="427" t="s">
        <v>204</v>
      </c>
      <c r="C69" s="361" t="str">
        <f t="shared" si="10"/>
        <v>107-88-39288</v>
      </c>
      <c r="D69" s="353" t="str">
        <f t="shared" si="11"/>
        <v>확인필요</v>
      </c>
      <c r="E69" s="353" t="str">
        <f t="shared" si="21"/>
        <v>확인필요</v>
      </c>
      <c r="F69" s="189"/>
      <c r="G69" s="442"/>
      <c r="H69" s="545" t="str">
        <f>VLOOKUP(I69,Sheet1!$A$1:$B$5,2,FALSE)</f>
        <v>C1713152686736000000046</v>
      </c>
      <c r="I69" s="420" t="s">
        <v>265</v>
      </c>
      <c r="J69" s="329"/>
      <c r="K69" s="493" t="str">
        <f>VLOOKUP(L69,PRODUCTID!C65:D190,2,FALSE)</f>
        <v>P174533104211000000000233</v>
      </c>
      <c r="L69" s="299" t="s">
        <v>77</v>
      </c>
      <c r="M69" s="379">
        <v>100</v>
      </c>
      <c r="N69" s="380" t="s">
        <v>264</v>
      </c>
      <c r="O69" s="380">
        <v>1</v>
      </c>
      <c r="P69" s="381" t="s">
        <v>264</v>
      </c>
      <c r="Q69" s="258">
        <v>87</v>
      </c>
      <c r="R69" s="193">
        <v>3682</v>
      </c>
      <c r="S69" s="262">
        <f t="shared" si="13"/>
        <v>320334</v>
      </c>
      <c r="T69" s="195"/>
      <c r="U69" s="196"/>
      <c r="V69" s="197">
        <f t="shared" si="14"/>
        <v>0</v>
      </c>
      <c r="W69" s="266"/>
      <c r="X69" s="199"/>
      <c r="Y69" s="200">
        <f>+W69*X69</f>
        <v>0</v>
      </c>
      <c r="Z69" s="195">
        <f t="shared" si="16"/>
        <v>0</v>
      </c>
      <c r="AA69" s="269"/>
      <c r="AB69" s="197">
        <f t="shared" si="17"/>
        <v>0</v>
      </c>
      <c r="AC69" s="202">
        <f t="shared" si="18"/>
        <v>87</v>
      </c>
      <c r="AD69" s="203">
        <f t="shared" si="19"/>
        <v>3682</v>
      </c>
      <c r="AE69" s="204">
        <f t="shared" si="20"/>
        <v>320334</v>
      </c>
      <c r="AF69" s="205"/>
      <c r="AG69" s="206" t="str">
        <f t="shared" si="7"/>
        <v>UPDATE MU_PRODUCT SET MU_TREATMENT_ID = 'C1713152686736000000046' WHERE MU_PRODUCT_ID = 'P174533104211000000000233';</v>
      </c>
    </row>
    <row r="70" spans="1:33" ht="43.2">
      <c r="A70" s="490" t="str">
        <f>VLOOKUP(B70,거래처ID!$A$2:$B$36,2,FALSE)</f>
        <v>C173258871030100000000039</v>
      </c>
      <c r="B70" s="427" t="s">
        <v>204</v>
      </c>
      <c r="C70" s="361" t="str">
        <f t="shared" si="10"/>
        <v>107-88-39288</v>
      </c>
      <c r="D70" s="353" t="str">
        <f t="shared" si="11"/>
        <v>확인필요</v>
      </c>
      <c r="E70" s="353" t="str">
        <f t="shared" si="21"/>
        <v>확인필요</v>
      </c>
      <c r="F70" s="189"/>
      <c r="G70" s="442"/>
      <c r="H70" s="545" t="str">
        <f>VLOOKUP(I70,Sheet1!$A$1:$B$5,2,FALSE)</f>
        <v>C1713152686736000000046</v>
      </c>
      <c r="I70" s="420" t="s">
        <v>265</v>
      </c>
      <c r="J70" s="329"/>
      <c r="K70" s="493" t="str">
        <f>VLOOKUP(L70,PRODUCTID!C66:D191,2,FALSE)</f>
        <v>P174533104211000000000234</v>
      </c>
      <c r="L70" s="299" t="s">
        <v>78</v>
      </c>
      <c r="M70" s="379">
        <v>100</v>
      </c>
      <c r="N70" s="380" t="s">
        <v>264</v>
      </c>
      <c r="O70" s="380">
        <v>1</v>
      </c>
      <c r="P70" s="381" t="s">
        <v>264</v>
      </c>
      <c r="Q70" s="258">
        <v>87</v>
      </c>
      <c r="R70" s="193">
        <v>1527</v>
      </c>
      <c r="S70" s="262">
        <f t="shared" si="13"/>
        <v>132849</v>
      </c>
      <c r="T70" s="195"/>
      <c r="U70" s="196"/>
      <c r="V70" s="197">
        <f t="shared" si="14"/>
        <v>0</v>
      </c>
      <c r="W70" s="266"/>
      <c r="X70" s="199"/>
      <c r="Y70" s="200">
        <f>+W70*X70</f>
        <v>0</v>
      </c>
      <c r="Z70" s="195">
        <f t="shared" si="16"/>
        <v>0</v>
      </c>
      <c r="AA70" s="269"/>
      <c r="AB70" s="197">
        <f t="shared" si="17"/>
        <v>0</v>
      </c>
      <c r="AC70" s="202">
        <f t="shared" si="18"/>
        <v>87</v>
      </c>
      <c r="AD70" s="203">
        <f t="shared" si="19"/>
        <v>1527</v>
      </c>
      <c r="AE70" s="204">
        <f t="shared" si="20"/>
        <v>132849</v>
      </c>
      <c r="AF70" s="205"/>
      <c r="AG70" s="206" t="str">
        <f t="shared" si="7"/>
        <v>UPDATE MU_PRODUCT SET MU_TREATMENT_ID = 'C1713152686736000000046' WHERE MU_PRODUCT_ID = 'P174533104211000000000234';</v>
      </c>
    </row>
    <row r="71" spans="1:33" ht="43.2">
      <c r="A71" s="490" t="str">
        <f>VLOOKUP(B71,거래처ID!$A$2:$B$36,2,FALSE)</f>
        <v>C173258871030100000000039</v>
      </c>
      <c r="B71" s="427" t="s">
        <v>204</v>
      </c>
      <c r="C71" s="361" t="str">
        <f t="shared" si="10"/>
        <v>107-88-39288</v>
      </c>
      <c r="D71" s="353" t="str">
        <f t="shared" si="11"/>
        <v>확인필요</v>
      </c>
      <c r="E71" s="353" t="str">
        <f t="shared" si="21"/>
        <v>확인필요</v>
      </c>
      <c r="F71" s="189"/>
      <c r="G71" s="442"/>
      <c r="H71" s="545" t="str">
        <f>VLOOKUP(I71,Sheet1!$A$1:$B$5,2,FALSE)</f>
        <v>C1713152686736000000046</v>
      </c>
      <c r="I71" s="420" t="s">
        <v>265</v>
      </c>
      <c r="J71" s="329"/>
      <c r="K71" s="493" t="str">
        <f>VLOOKUP(L71,PRODUCTID!C67:D192,2,FALSE)</f>
        <v>P174533104211000000000235</v>
      </c>
      <c r="L71" s="299" t="s">
        <v>79</v>
      </c>
      <c r="M71" s="379">
        <v>100</v>
      </c>
      <c r="N71" s="380" t="s">
        <v>264</v>
      </c>
      <c r="O71" s="380">
        <v>1</v>
      </c>
      <c r="P71" s="381" t="s">
        <v>264</v>
      </c>
      <c r="Q71" s="258">
        <v>87</v>
      </c>
      <c r="R71" s="193">
        <v>0</v>
      </c>
      <c r="S71" s="262">
        <f t="shared" si="13"/>
        <v>0</v>
      </c>
      <c r="T71" s="195"/>
      <c r="U71" s="196"/>
      <c r="V71" s="197">
        <f t="shared" si="14"/>
        <v>0</v>
      </c>
      <c r="W71" s="266"/>
      <c r="X71" s="199"/>
      <c r="Y71" s="200">
        <f t="shared" si="15"/>
        <v>0</v>
      </c>
      <c r="Z71" s="195">
        <f t="shared" si="16"/>
        <v>0</v>
      </c>
      <c r="AA71" s="269"/>
      <c r="AB71" s="197">
        <f t="shared" si="17"/>
        <v>0</v>
      </c>
      <c r="AC71" s="202">
        <f t="shared" si="18"/>
        <v>87</v>
      </c>
      <c r="AD71" s="203">
        <f t="shared" si="19"/>
        <v>0</v>
      </c>
      <c r="AE71" s="204">
        <f t="shared" si="20"/>
        <v>0</v>
      </c>
      <c r="AF71" s="205"/>
      <c r="AG71" s="206" t="str">
        <f t="shared" ref="AG71:AG133" si="22">"UPDATE MU_PRODUCT SET MU_TREATMENT_ID = '" &amp; H71 &amp; "' WHERE MU_PRODUCT_ID = '" &amp; K71 &amp; "';"</f>
        <v>UPDATE MU_PRODUCT SET MU_TREATMENT_ID = 'C1713152686736000000046' WHERE MU_PRODUCT_ID = 'P174533104211000000000235';</v>
      </c>
    </row>
    <row r="72" spans="1:33" ht="43.2">
      <c r="A72" s="490" t="str">
        <f>VLOOKUP(B72,거래처ID!$A$2:$B$36,2,FALSE)</f>
        <v>C173258871030100000000039</v>
      </c>
      <c r="B72" s="427" t="s">
        <v>204</v>
      </c>
      <c r="C72" s="361" t="str">
        <f t="shared" si="10"/>
        <v>107-88-39288</v>
      </c>
      <c r="D72" s="353" t="str">
        <f t="shared" si="11"/>
        <v>확인필요</v>
      </c>
      <c r="E72" s="353" t="str">
        <f t="shared" si="21"/>
        <v>확인필요</v>
      </c>
      <c r="F72" s="189"/>
      <c r="G72" s="442"/>
      <c r="H72" s="545" t="str">
        <f>VLOOKUP(I72,Sheet1!$A$1:$B$5,2,FALSE)</f>
        <v>C1713152686736000000046</v>
      </c>
      <c r="I72" s="420" t="s">
        <v>265</v>
      </c>
      <c r="J72" s="329"/>
      <c r="K72" s="493" t="str">
        <f>VLOOKUP(L72,PRODUCTID!C68:D193,2,FALSE)</f>
        <v>P174533104211000000000236</v>
      </c>
      <c r="L72" s="299" t="s">
        <v>80</v>
      </c>
      <c r="M72" s="379">
        <v>100</v>
      </c>
      <c r="N72" s="380" t="s">
        <v>264</v>
      </c>
      <c r="O72" s="380">
        <v>1</v>
      </c>
      <c r="P72" s="381" t="s">
        <v>264</v>
      </c>
      <c r="Q72" s="258">
        <v>87</v>
      </c>
      <c r="R72" s="193">
        <v>15570</v>
      </c>
      <c r="S72" s="262">
        <f t="shared" si="13"/>
        <v>1354590</v>
      </c>
      <c r="T72" s="195"/>
      <c r="U72" s="196"/>
      <c r="V72" s="197">
        <f t="shared" si="14"/>
        <v>0</v>
      </c>
      <c r="W72" s="266"/>
      <c r="X72" s="199"/>
      <c r="Y72" s="200">
        <f t="shared" si="15"/>
        <v>0</v>
      </c>
      <c r="Z72" s="195">
        <f t="shared" si="16"/>
        <v>0</v>
      </c>
      <c r="AA72" s="269"/>
      <c r="AB72" s="197">
        <f t="shared" si="17"/>
        <v>0</v>
      </c>
      <c r="AC72" s="202">
        <f t="shared" si="18"/>
        <v>87</v>
      </c>
      <c r="AD72" s="203">
        <f t="shared" si="19"/>
        <v>15570</v>
      </c>
      <c r="AE72" s="204">
        <f t="shared" si="20"/>
        <v>1354590</v>
      </c>
      <c r="AF72" s="205"/>
      <c r="AG72" s="206" t="str">
        <f t="shared" si="22"/>
        <v>UPDATE MU_PRODUCT SET MU_TREATMENT_ID = 'C1713152686736000000046' WHERE MU_PRODUCT_ID = 'P174533104211000000000236';</v>
      </c>
    </row>
    <row r="73" spans="1:33" ht="43.2">
      <c r="A73" s="490" t="str">
        <f>VLOOKUP(B73,거래처ID!$A$2:$B$36,2,FALSE)</f>
        <v>C173258871030100000000039</v>
      </c>
      <c r="B73" s="427" t="s">
        <v>204</v>
      </c>
      <c r="C73" s="361" t="str">
        <f t="shared" si="10"/>
        <v>107-88-39288</v>
      </c>
      <c r="D73" s="353" t="str">
        <f t="shared" si="11"/>
        <v>확인필요</v>
      </c>
      <c r="E73" s="353" t="str">
        <f t="shared" si="21"/>
        <v>확인필요</v>
      </c>
      <c r="F73" s="189"/>
      <c r="G73" s="442"/>
      <c r="H73" s="545" t="str">
        <f>VLOOKUP(I73,Sheet1!$A$1:$B$5,2,FALSE)</f>
        <v>C1713152686736000000046</v>
      </c>
      <c r="I73" s="420" t="s">
        <v>265</v>
      </c>
      <c r="J73" s="329"/>
      <c r="K73" s="493" t="str">
        <f>VLOOKUP(L73,PRODUCTID!C69:D194,2,FALSE)</f>
        <v>P174533104211000000000237</v>
      </c>
      <c r="L73" s="299" t="s">
        <v>81</v>
      </c>
      <c r="M73" s="379">
        <v>100</v>
      </c>
      <c r="N73" s="380" t="s">
        <v>264</v>
      </c>
      <c r="O73" s="380">
        <v>1</v>
      </c>
      <c r="P73" s="381" t="s">
        <v>264</v>
      </c>
      <c r="Q73" s="258">
        <v>87</v>
      </c>
      <c r="R73" s="193">
        <v>0</v>
      </c>
      <c r="S73" s="262">
        <f t="shared" si="13"/>
        <v>0</v>
      </c>
      <c r="T73" s="195"/>
      <c r="U73" s="196"/>
      <c r="V73" s="197">
        <f t="shared" si="14"/>
        <v>0</v>
      </c>
      <c r="W73" s="266"/>
      <c r="X73" s="199"/>
      <c r="Y73" s="200">
        <f t="shared" si="15"/>
        <v>0</v>
      </c>
      <c r="Z73" s="195">
        <f t="shared" si="16"/>
        <v>0</v>
      </c>
      <c r="AA73" s="269"/>
      <c r="AB73" s="197">
        <f t="shared" si="17"/>
        <v>0</v>
      </c>
      <c r="AC73" s="202">
        <f t="shared" si="18"/>
        <v>87</v>
      </c>
      <c r="AD73" s="203">
        <f t="shared" si="19"/>
        <v>0</v>
      </c>
      <c r="AE73" s="204">
        <f t="shared" si="20"/>
        <v>0</v>
      </c>
      <c r="AF73" s="205"/>
      <c r="AG73" s="206" t="str">
        <f t="shared" si="22"/>
        <v>UPDATE MU_PRODUCT SET MU_TREATMENT_ID = 'C1713152686736000000046' WHERE MU_PRODUCT_ID = 'P174533104211000000000237';</v>
      </c>
    </row>
    <row r="74" spans="1:33" ht="43.2">
      <c r="A74" s="490" t="str">
        <f>VLOOKUP(B74,거래처ID!$A$2:$B$36,2,FALSE)</f>
        <v>C173258871030100000000039</v>
      </c>
      <c r="B74" s="427" t="s">
        <v>204</v>
      </c>
      <c r="C74" s="361" t="str">
        <f t="shared" si="10"/>
        <v>107-88-39288</v>
      </c>
      <c r="D74" s="353" t="str">
        <f t="shared" si="11"/>
        <v>확인필요</v>
      </c>
      <c r="E74" s="353" t="str">
        <f t="shared" si="21"/>
        <v>확인필요</v>
      </c>
      <c r="F74" s="189"/>
      <c r="G74" s="442"/>
      <c r="H74" s="545" t="str">
        <f>VLOOKUP(I74,Sheet1!$A$1:$B$5,2,FALSE)</f>
        <v>C1713152686736000000046</v>
      </c>
      <c r="I74" s="420" t="s">
        <v>265</v>
      </c>
      <c r="J74" s="329"/>
      <c r="K74" s="493" t="str">
        <f>VLOOKUP(L74,PRODUCTID!C70:D195,2,FALSE)</f>
        <v>P174533104211000000000238</v>
      </c>
      <c r="L74" s="191" t="s">
        <v>82</v>
      </c>
      <c r="M74" s="379">
        <v>1</v>
      </c>
      <c r="N74" s="380" t="s">
        <v>263</v>
      </c>
      <c r="O74" s="380">
        <v>1</v>
      </c>
      <c r="P74" s="381" t="s">
        <v>261</v>
      </c>
      <c r="Q74" s="258">
        <v>5000</v>
      </c>
      <c r="R74" s="193">
        <v>34</v>
      </c>
      <c r="S74" s="262">
        <f t="shared" si="13"/>
        <v>170000</v>
      </c>
      <c r="T74" s="195"/>
      <c r="U74" s="196"/>
      <c r="V74" s="197">
        <f t="shared" si="14"/>
        <v>0</v>
      </c>
      <c r="W74" s="266"/>
      <c r="X74" s="199"/>
      <c r="Y74" s="200">
        <f t="shared" si="15"/>
        <v>0</v>
      </c>
      <c r="Z74" s="195">
        <f t="shared" si="16"/>
        <v>0</v>
      </c>
      <c r="AA74" s="269"/>
      <c r="AB74" s="197">
        <f t="shared" si="17"/>
        <v>0</v>
      </c>
      <c r="AC74" s="202">
        <f t="shared" si="18"/>
        <v>5000</v>
      </c>
      <c r="AD74" s="203">
        <f t="shared" si="19"/>
        <v>34</v>
      </c>
      <c r="AE74" s="204">
        <f t="shared" si="20"/>
        <v>170000</v>
      </c>
      <c r="AF74" s="205"/>
      <c r="AG74" s="206" t="str">
        <f t="shared" si="22"/>
        <v>UPDATE MU_PRODUCT SET MU_TREATMENT_ID = 'C1713152686736000000046' WHERE MU_PRODUCT_ID = 'P174533104211000000000238';</v>
      </c>
    </row>
    <row r="75" spans="1:33" ht="43.2">
      <c r="A75" s="490" t="str">
        <f>VLOOKUP(B75,거래처ID!$A$2:$B$36,2,FALSE)</f>
        <v>C173258871030100000000063</v>
      </c>
      <c r="B75" s="427" t="s">
        <v>240</v>
      </c>
      <c r="C75" s="353" t="e">
        <f t="shared" si="10"/>
        <v>#N/A</v>
      </c>
      <c r="D75" s="353" t="e">
        <f t="shared" si="11"/>
        <v>#N/A</v>
      </c>
      <c r="E75" s="353" t="e">
        <f t="shared" si="21"/>
        <v>#N/A</v>
      </c>
      <c r="F75" s="189"/>
      <c r="G75" s="442"/>
      <c r="H75" s="545" t="str">
        <f>VLOOKUP(I75,Sheet1!$A$1:$B$5,2,FALSE)</f>
        <v>C1713152686736000000046</v>
      </c>
      <c r="I75" s="420" t="s">
        <v>265</v>
      </c>
      <c r="J75" s="329"/>
      <c r="K75" s="493" t="str">
        <f>VLOOKUP(L75,PRODUCTID!C71:D196,2,FALSE)</f>
        <v>P174533104211000000000239</v>
      </c>
      <c r="L75" s="191" t="s">
        <v>313</v>
      </c>
      <c r="M75" s="379" t="s">
        <v>154</v>
      </c>
      <c r="N75" s="380" t="s">
        <v>154</v>
      </c>
      <c r="O75" s="380" t="s">
        <v>154</v>
      </c>
      <c r="P75" s="381" t="s">
        <v>154</v>
      </c>
      <c r="Q75" s="258">
        <v>104</v>
      </c>
      <c r="R75" s="193">
        <v>12513</v>
      </c>
      <c r="S75" s="262">
        <f t="shared" si="13"/>
        <v>1301352</v>
      </c>
      <c r="T75" s="195"/>
      <c r="U75" s="196"/>
      <c r="V75" s="197">
        <f t="shared" si="14"/>
        <v>0</v>
      </c>
      <c r="W75" s="266"/>
      <c r="X75" s="199"/>
      <c r="Y75" s="200">
        <f t="shared" si="15"/>
        <v>0</v>
      </c>
      <c r="Z75" s="195">
        <f t="shared" si="16"/>
        <v>0</v>
      </c>
      <c r="AA75" s="269"/>
      <c r="AB75" s="197">
        <f>+Z75*AA75</f>
        <v>0</v>
      </c>
      <c r="AC75" s="202">
        <f t="shared" si="18"/>
        <v>104</v>
      </c>
      <c r="AD75" s="203">
        <f t="shared" si="19"/>
        <v>12513</v>
      </c>
      <c r="AE75" s="204">
        <f t="shared" si="20"/>
        <v>1301352</v>
      </c>
      <c r="AF75" s="205"/>
      <c r="AG75" s="206" t="str">
        <f t="shared" si="22"/>
        <v>UPDATE MU_PRODUCT SET MU_TREATMENT_ID = 'C1713152686736000000046' WHERE MU_PRODUCT_ID = 'P174533104211000000000239';</v>
      </c>
    </row>
    <row r="76" spans="1:33" ht="43.2">
      <c r="A76" s="490" t="str">
        <f>VLOOKUP(B76,거래처ID!$A$2:$B$36,2,FALSE)</f>
        <v>C173258871030100000000063</v>
      </c>
      <c r="B76" s="427" t="s">
        <v>240</v>
      </c>
      <c r="C76" s="353" t="e">
        <f t="shared" si="10"/>
        <v>#N/A</v>
      </c>
      <c r="D76" s="353" t="e">
        <f t="shared" si="11"/>
        <v>#N/A</v>
      </c>
      <c r="E76" s="353" t="e">
        <f t="shared" si="21"/>
        <v>#N/A</v>
      </c>
      <c r="F76" s="189"/>
      <c r="G76" s="442"/>
      <c r="H76" s="545" t="str">
        <f>VLOOKUP(I76,Sheet1!$A$1:$B$5,2,FALSE)</f>
        <v>C1713152686736000000046</v>
      </c>
      <c r="I76" s="420" t="s">
        <v>265</v>
      </c>
      <c r="J76" s="329"/>
      <c r="K76" s="493" t="str">
        <f>VLOOKUP(L76,PRODUCTID!C72:D197,2,FALSE)</f>
        <v>P174533104211000000000240</v>
      </c>
      <c r="L76" s="191" t="s">
        <v>314</v>
      </c>
      <c r="M76" s="379" t="s">
        <v>154</v>
      </c>
      <c r="N76" s="380" t="s">
        <v>154</v>
      </c>
      <c r="O76" s="380" t="s">
        <v>154</v>
      </c>
      <c r="P76" s="381" t="s">
        <v>154</v>
      </c>
      <c r="Q76" s="258">
        <v>104</v>
      </c>
      <c r="R76" s="193">
        <v>721</v>
      </c>
      <c r="S76" s="262">
        <f t="shared" si="13"/>
        <v>74984</v>
      </c>
      <c r="T76" s="195"/>
      <c r="U76" s="196"/>
      <c r="V76" s="197">
        <f t="shared" si="14"/>
        <v>0</v>
      </c>
      <c r="W76" s="266"/>
      <c r="X76" s="199"/>
      <c r="Y76" s="200">
        <f t="shared" si="15"/>
        <v>0</v>
      </c>
      <c r="Z76" s="195">
        <f t="shared" si="16"/>
        <v>0</v>
      </c>
      <c r="AA76" s="269"/>
      <c r="AB76" s="197">
        <f>+Z76*AA76</f>
        <v>0</v>
      </c>
      <c r="AC76" s="202">
        <f t="shared" si="18"/>
        <v>104</v>
      </c>
      <c r="AD76" s="203">
        <f t="shared" si="19"/>
        <v>721</v>
      </c>
      <c r="AE76" s="204">
        <f t="shared" si="20"/>
        <v>74984</v>
      </c>
      <c r="AF76" s="205"/>
      <c r="AG76" s="206" t="str">
        <f t="shared" si="22"/>
        <v>UPDATE MU_PRODUCT SET MU_TREATMENT_ID = 'C1713152686736000000046' WHERE MU_PRODUCT_ID = 'P174533104211000000000240';</v>
      </c>
    </row>
    <row r="77" spans="1:33" ht="43.2">
      <c r="A77" s="490" t="str">
        <f>VLOOKUP(B77,거래처ID!$A$2:$B$36,2,FALSE)</f>
        <v>C173258871030100000000064</v>
      </c>
      <c r="B77" s="427" t="s">
        <v>241</v>
      </c>
      <c r="C77" s="353" t="e">
        <f t="shared" si="10"/>
        <v>#N/A</v>
      </c>
      <c r="D77" s="353" t="e">
        <f t="shared" si="11"/>
        <v>#N/A</v>
      </c>
      <c r="E77" s="353" t="e">
        <f t="shared" si="21"/>
        <v>#N/A</v>
      </c>
      <c r="F77" s="189"/>
      <c r="G77" s="442"/>
      <c r="H77" s="545" t="str">
        <f>VLOOKUP(I77,Sheet1!$A$1:$B$5,2,FALSE)</f>
        <v>C1713152686736000000046</v>
      </c>
      <c r="I77" s="420" t="s">
        <v>265</v>
      </c>
      <c r="J77" s="329"/>
      <c r="K77" s="493" t="str">
        <f>VLOOKUP(L77,PRODUCTID!C73:D198,2,FALSE)</f>
        <v>P174533104211000000000241</v>
      </c>
      <c r="L77" s="207" t="s">
        <v>85</v>
      </c>
      <c r="M77" s="379">
        <v>1</v>
      </c>
      <c r="N77" s="380" t="s">
        <v>263</v>
      </c>
      <c r="O77" s="380">
        <v>1</v>
      </c>
      <c r="P77" s="381" t="s">
        <v>263</v>
      </c>
      <c r="Q77" s="258">
        <v>29700</v>
      </c>
      <c r="R77" s="193">
        <v>1</v>
      </c>
      <c r="S77" s="262">
        <f t="shared" si="13"/>
        <v>29700</v>
      </c>
      <c r="T77" s="195"/>
      <c r="U77" s="196"/>
      <c r="V77" s="197">
        <f t="shared" si="14"/>
        <v>0</v>
      </c>
      <c r="W77" s="266"/>
      <c r="X77" s="199"/>
      <c r="Y77" s="200">
        <f t="shared" si="15"/>
        <v>0</v>
      </c>
      <c r="Z77" s="195">
        <f t="shared" si="16"/>
        <v>0</v>
      </c>
      <c r="AA77" s="269"/>
      <c r="AB77" s="197"/>
      <c r="AC77" s="202">
        <f t="shared" si="18"/>
        <v>29700</v>
      </c>
      <c r="AD77" s="203">
        <f t="shared" si="19"/>
        <v>1</v>
      </c>
      <c r="AE77" s="204">
        <f t="shared" si="20"/>
        <v>29700</v>
      </c>
      <c r="AF77" s="205"/>
      <c r="AG77" s="206" t="str">
        <f t="shared" si="22"/>
        <v>UPDATE MU_PRODUCT SET MU_TREATMENT_ID = 'C1713152686736000000046' WHERE MU_PRODUCT_ID = 'P174533104211000000000241';</v>
      </c>
    </row>
    <row r="78" spans="1:33" ht="43.2">
      <c r="A78" s="490" t="str">
        <f>VLOOKUP(B78,거래처ID!$A$2:$B$36,2,FALSE)</f>
        <v>C173258871030100000000064</v>
      </c>
      <c r="B78" s="427" t="s">
        <v>241</v>
      </c>
      <c r="C78" s="353" t="e">
        <f t="shared" si="10"/>
        <v>#N/A</v>
      </c>
      <c r="D78" s="353" t="e">
        <f t="shared" si="11"/>
        <v>#N/A</v>
      </c>
      <c r="E78" s="353" t="e">
        <f t="shared" si="21"/>
        <v>#N/A</v>
      </c>
      <c r="F78" s="189"/>
      <c r="G78" s="442"/>
      <c r="H78" s="545" t="str">
        <f>VLOOKUP(I78,Sheet1!$A$1:$B$5,2,FALSE)</f>
        <v>C1713152686736000000046</v>
      </c>
      <c r="I78" s="420" t="s">
        <v>265</v>
      </c>
      <c r="J78" s="329"/>
      <c r="K78" s="493" t="str">
        <f>VLOOKUP(L78,PRODUCTID!C74:D199,2,FALSE)</f>
        <v>P174533104211000000000242</v>
      </c>
      <c r="L78" s="207" t="s">
        <v>86</v>
      </c>
      <c r="M78" s="379">
        <v>1</v>
      </c>
      <c r="N78" s="380" t="s">
        <v>263</v>
      </c>
      <c r="O78" s="380">
        <v>1</v>
      </c>
      <c r="P78" s="381" t="s">
        <v>263</v>
      </c>
      <c r="Q78" s="258">
        <v>55000</v>
      </c>
      <c r="R78" s="193">
        <v>2</v>
      </c>
      <c r="S78" s="262">
        <f t="shared" si="13"/>
        <v>110000</v>
      </c>
      <c r="T78" s="195"/>
      <c r="U78" s="196"/>
      <c r="V78" s="197">
        <f t="shared" si="14"/>
        <v>0</v>
      </c>
      <c r="W78" s="266"/>
      <c r="X78" s="199"/>
      <c r="Y78" s="200">
        <f t="shared" si="15"/>
        <v>0</v>
      </c>
      <c r="Z78" s="195"/>
      <c r="AA78" s="269"/>
      <c r="AB78" s="197"/>
      <c r="AC78" s="202">
        <f t="shared" si="18"/>
        <v>55000</v>
      </c>
      <c r="AD78" s="203">
        <f t="shared" si="19"/>
        <v>2</v>
      </c>
      <c r="AE78" s="204">
        <f t="shared" si="20"/>
        <v>110000</v>
      </c>
      <c r="AF78" s="205"/>
      <c r="AG78" s="206" t="str">
        <f t="shared" si="22"/>
        <v>UPDATE MU_PRODUCT SET MU_TREATMENT_ID = 'C1713152686736000000046' WHERE MU_PRODUCT_ID = 'P174533104211000000000242';</v>
      </c>
    </row>
    <row r="79" spans="1:33" ht="43.2">
      <c r="A79" s="490" t="str">
        <f>VLOOKUP(B79,거래처ID!$A$2:$B$36,2,FALSE)</f>
        <v>C173258871030100000000064</v>
      </c>
      <c r="B79" s="427" t="s">
        <v>241</v>
      </c>
      <c r="C79" s="353" t="e">
        <f t="shared" si="10"/>
        <v>#N/A</v>
      </c>
      <c r="D79" s="353" t="e">
        <f t="shared" si="11"/>
        <v>#N/A</v>
      </c>
      <c r="E79" s="353" t="e">
        <f t="shared" si="21"/>
        <v>#N/A</v>
      </c>
      <c r="F79" s="189"/>
      <c r="G79" s="442"/>
      <c r="H79" s="545" t="str">
        <f>VLOOKUP(I79,Sheet1!$A$1:$B$5,2,FALSE)</f>
        <v>C1713152686736000000046</v>
      </c>
      <c r="I79" s="420" t="s">
        <v>265</v>
      </c>
      <c r="J79" s="329"/>
      <c r="K79" s="493" t="str">
        <f>VLOOKUP(L79,PRODUCTID!C75:D200,2,FALSE)</f>
        <v>P174533104211000000000243</v>
      </c>
      <c r="L79" s="207" t="s">
        <v>87</v>
      </c>
      <c r="M79" s="379">
        <v>1</v>
      </c>
      <c r="N79" s="380" t="s">
        <v>263</v>
      </c>
      <c r="O79" s="380">
        <v>1</v>
      </c>
      <c r="P79" s="381" t="s">
        <v>263</v>
      </c>
      <c r="Q79" s="258">
        <v>55000</v>
      </c>
      <c r="R79" s="193">
        <v>4</v>
      </c>
      <c r="S79" s="262">
        <f t="shared" si="13"/>
        <v>220000</v>
      </c>
      <c r="T79" s="195"/>
      <c r="U79" s="196"/>
      <c r="V79" s="197">
        <f t="shared" si="14"/>
        <v>0</v>
      </c>
      <c r="W79" s="266"/>
      <c r="X79" s="199"/>
      <c r="Y79" s="200"/>
      <c r="Z79" s="195"/>
      <c r="AA79" s="269"/>
      <c r="AB79" s="197"/>
      <c r="AC79" s="202">
        <f t="shared" si="18"/>
        <v>55000</v>
      </c>
      <c r="AD79" s="203">
        <f t="shared" si="19"/>
        <v>4</v>
      </c>
      <c r="AE79" s="204">
        <f t="shared" si="20"/>
        <v>220000</v>
      </c>
      <c r="AF79" s="205"/>
      <c r="AG79" s="206" t="str">
        <f t="shared" si="22"/>
        <v>UPDATE MU_PRODUCT SET MU_TREATMENT_ID = 'C1713152686736000000046' WHERE MU_PRODUCT_ID = 'P174533104211000000000243';</v>
      </c>
    </row>
    <row r="80" spans="1:33" ht="43.2">
      <c r="A80" s="490" t="str">
        <f>VLOOKUP(B80,거래처ID!$A$2:$B$36,2,FALSE)</f>
        <v>C173258871030100000000064</v>
      </c>
      <c r="B80" s="427" t="s">
        <v>241</v>
      </c>
      <c r="C80" s="353" t="e">
        <f t="shared" si="10"/>
        <v>#N/A</v>
      </c>
      <c r="D80" s="353" t="e">
        <f t="shared" si="11"/>
        <v>#N/A</v>
      </c>
      <c r="E80" s="353" t="e">
        <f t="shared" si="21"/>
        <v>#N/A</v>
      </c>
      <c r="F80" s="189"/>
      <c r="G80" s="442"/>
      <c r="H80" s="545" t="str">
        <f>VLOOKUP(I80,Sheet1!$A$1:$B$5,2,FALSE)</f>
        <v>C1713152686736000000046</v>
      </c>
      <c r="I80" s="420" t="s">
        <v>265</v>
      </c>
      <c r="J80" s="329"/>
      <c r="K80" s="493" t="str">
        <f>VLOOKUP(L80,PRODUCTID!C76:D201,2,FALSE)</f>
        <v>P174533104211000000000244</v>
      </c>
      <c r="L80" s="207" t="s">
        <v>88</v>
      </c>
      <c r="M80" s="379">
        <v>1</v>
      </c>
      <c r="N80" s="380" t="s">
        <v>263</v>
      </c>
      <c r="O80" s="380">
        <v>1</v>
      </c>
      <c r="P80" s="381" t="s">
        <v>263</v>
      </c>
      <c r="Q80" s="258">
        <v>4125</v>
      </c>
      <c r="R80" s="193">
        <v>37</v>
      </c>
      <c r="S80" s="262">
        <f t="shared" si="13"/>
        <v>152625</v>
      </c>
      <c r="T80" s="195"/>
      <c r="U80" s="196"/>
      <c r="V80" s="197">
        <f t="shared" si="14"/>
        <v>0</v>
      </c>
      <c r="W80" s="266"/>
      <c r="X80" s="199"/>
      <c r="Y80" s="200">
        <f t="shared" si="15"/>
        <v>0</v>
      </c>
      <c r="Z80" s="195"/>
      <c r="AA80" s="269"/>
      <c r="AB80" s="197"/>
      <c r="AC80" s="202">
        <f t="shared" si="18"/>
        <v>4125</v>
      </c>
      <c r="AD80" s="203">
        <f t="shared" si="19"/>
        <v>37</v>
      </c>
      <c r="AE80" s="204">
        <f t="shared" si="20"/>
        <v>152625</v>
      </c>
      <c r="AF80" s="205"/>
      <c r="AG80" s="206" t="str">
        <f t="shared" si="22"/>
        <v>UPDATE MU_PRODUCT SET MU_TREATMENT_ID = 'C1713152686736000000046' WHERE MU_PRODUCT_ID = 'P174533104211000000000244';</v>
      </c>
    </row>
    <row r="81" spans="1:33" ht="43.2">
      <c r="A81" s="490" t="s">
        <v>637</v>
      </c>
      <c r="B81" s="438" t="s">
        <v>282</v>
      </c>
      <c r="C81" s="353" t="str">
        <f t="shared" si="10"/>
        <v>확인필요</v>
      </c>
      <c r="D81" s="353" t="str">
        <f t="shared" si="11"/>
        <v>확인필요</v>
      </c>
      <c r="E81" s="353" t="str">
        <f t="shared" si="21"/>
        <v>확인필요</v>
      </c>
      <c r="F81" s="189"/>
      <c r="G81" s="442"/>
      <c r="H81" s="545" t="str">
        <f>VLOOKUP(I81,Sheet1!$A$1:$B$5,2,FALSE)</f>
        <v>C1713152686736000000046</v>
      </c>
      <c r="I81" s="420" t="s">
        <v>265</v>
      </c>
      <c r="J81" s="329"/>
      <c r="K81" s="493" t="str">
        <f>VLOOKUP(L81,PRODUCTID!C77:D202,2,FALSE)</f>
        <v>P174533104211000000000245</v>
      </c>
      <c r="L81" s="298" t="s">
        <v>89</v>
      </c>
      <c r="M81" s="379">
        <v>1</v>
      </c>
      <c r="N81" s="380" t="s">
        <v>263</v>
      </c>
      <c r="O81" s="380">
        <v>1</v>
      </c>
      <c r="P81" s="381" t="s">
        <v>263</v>
      </c>
      <c r="Q81" s="258">
        <v>55000</v>
      </c>
      <c r="R81" s="193">
        <v>3</v>
      </c>
      <c r="S81" s="262">
        <f t="shared" si="13"/>
        <v>165000</v>
      </c>
      <c r="T81" s="195"/>
      <c r="U81" s="196"/>
      <c r="V81" s="197">
        <f t="shared" si="14"/>
        <v>0</v>
      </c>
      <c r="W81" s="266"/>
      <c r="X81" s="199"/>
      <c r="Y81" s="200">
        <f t="shared" si="15"/>
        <v>0</v>
      </c>
      <c r="Z81" s="195"/>
      <c r="AA81" s="269"/>
      <c r="AB81" s="197"/>
      <c r="AC81" s="202">
        <f t="shared" si="18"/>
        <v>55000</v>
      </c>
      <c r="AD81" s="203">
        <f t="shared" si="19"/>
        <v>3</v>
      </c>
      <c r="AE81" s="204">
        <f t="shared" si="20"/>
        <v>165000</v>
      </c>
      <c r="AF81" s="205"/>
      <c r="AG81" s="206" t="str">
        <f t="shared" si="22"/>
        <v>UPDATE MU_PRODUCT SET MU_TREATMENT_ID = 'C1713152686736000000046' WHERE MU_PRODUCT_ID = 'P174533104211000000000245';</v>
      </c>
    </row>
    <row r="82" spans="1:33" ht="43.2">
      <c r="A82" s="490" t="str">
        <f>VLOOKUP(B82,거래처ID!$A$2:$B$36,2,FALSE)</f>
        <v>C173258871030100000000055</v>
      </c>
      <c r="B82" s="427" t="s">
        <v>242</v>
      </c>
      <c r="C82" s="189" t="s">
        <v>293</v>
      </c>
      <c r="D82" s="361" t="s">
        <v>276</v>
      </c>
      <c r="E82" s="361" t="s">
        <v>277</v>
      </c>
      <c r="F82" s="189"/>
      <c r="G82" s="442"/>
      <c r="H82" s="545" t="str">
        <f>VLOOKUP(I82,Sheet1!$A$1:$B$5,2,FALSE)</f>
        <v>C1713152686736000000046</v>
      </c>
      <c r="I82" s="420" t="s">
        <v>265</v>
      </c>
      <c r="J82" s="329"/>
      <c r="K82" s="493" t="str">
        <f>VLOOKUP(L82,PRODUCTID!C78:D203,2,FALSE)</f>
        <v>P174533104211000000000246</v>
      </c>
      <c r="L82" s="207" t="s">
        <v>90</v>
      </c>
      <c r="M82" s="379">
        <v>1</v>
      </c>
      <c r="N82" s="380" t="s">
        <v>263</v>
      </c>
      <c r="O82" s="380">
        <v>1</v>
      </c>
      <c r="P82" s="381" t="s">
        <v>263</v>
      </c>
      <c r="Q82" s="258">
        <v>55000</v>
      </c>
      <c r="R82" s="193">
        <v>1</v>
      </c>
      <c r="S82" s="262">
        <f t="shared" si="13"/>
        <v>55000</v>
      </c>
      <c r="T82" s="195"/>
      <c r="U82" s="196"/>
      <c r="V82" s="197">
        <f t="shared" si="14"/>
        <v>0</v>
      </c>
      <c r="W82" s="266"/>
      <c r="X82" s="199"/>
      <c r="Y82" s="200">
        <f t="shared" si="15"/>
        <v>0</v>
      </c>
      <c r="Z82" s="195">
        <f t="shared" si="16"/>
        <v>0</v>
      </c>
      <c r="AA82" s="269"/>
      <c r="AB82" s="197"/>
      <c r="AC82" s="202">
        <f t="shared" si="18"/>
        <v>55000</v>
      </c>
      <c r="AD82" s="203">
        <f t="shared" si="19"/>
        <v>1</v>
      </c>
      <c r="AE82" s="204">
        <f t="shared" si="20"/>
        <v>55000</v>
      </c>
      <c r="AF82" s="205"/>
      <c r="AG82" s="206" t="str">
        <f t="shared" si="22"/>
        <v>UPDATE MU_PRODUCT SET MU_TREATMENT_ID = 'C1713152686736000000046' WHERE MU_PRODUCT_ID = 'P174533104211000000000246';</v>
      </c>
    </row>
    <row r="83" spans="1:33" ht="43.2">
      <c r="A83" s="490" t="str">
        <f>VLOOKUP(B83,거래처ID!$A$2:$B$36,2,FALSE)</f>
        <v>C173258871030100000000055</v>
      </c>
      <c r="B83" s="427" t="s">
        <v>242</v>
      </c>
      <c r="C83" s="189" t="s">
        <v>293</v>
      </c>
      <c r="D83" s="361" t="s">
        <v>276</v>
      </c>
      <c r="E83" s="361" t="s">
        <v>277</v>
      </c>
      <c r="F83" s="189"/>
      <c r="G83" s="442"/>
      <c r="H83" s="545" t="str">
        <f>VLOOKUP(I83,Sheet1!$A$1:$B$5,2,FALSE)</f>
        <v>C1713152686736000000046</v>
      </c>
      <c r="I83" s="420" t="s">
        <v>265</v>
      </c>
      <c r="J83" s="329"/>
      <c r="K83" s="493" t="str">
        <f>VLOOKUP(L83,PRODUCTID!C79:D204,2,FALSE)</f>
        <v>P174533104211000000000247</v>
      </c>
      <c r="L83" s="207" t="s">
        <v>91</v>
      </c>
      <c r="M83" s="379">
        <v>1</v>
      </c>
      <c r="N83" s="380" t="s">
        <v>263</v>
      </c>
      <c r="O83" s="380">
        <v>1</v>
      </c>
      <c r="P83" s="381" t="s">
        <v>263</v>
      </c>
      <c r="Q83" s="258">
        <v>55000</v>
      </c>
      <c r="R83" s="193">
        <v>3</v>
      </c>
      <c r="S83" s="262">
        <f t="shared" si="13"/>
        <v>165000</v>
      </c>
      <c r="T83" s="195"/>
      <c r="U83" s="196"/>
      <c r="V83" s="197">
        <f t="shared" si="14"/>
        <v>0</v>
      </c>
      <c r="W83" s="266"/>
      <c r="X83" s="199"/>
      <c r="Y83" s="200">
        <f t="shared" si="15"/>
        <v>0</v>
      </c>
      <c r="Z83" s="195">
        <f t="shared" si="16"/>
        <v>0</v>
      </c>
      <c r="AA83" s="269"/>
      <c r="AB83" s="197"/>
      <c r="AC83" s="202">
        <f t="shared" si="18"/>
        <v>55000</v>
      </c>
      <c r="AD83" s="203">
        <f t="shared" si="19"/>
        <v>3</v>
      </c>
      <c r="AE83" s="204">
        <f t="shared" si="20"/>
        <v>165000</v>
      </c>
      <c r="AF83" s="205"/>
      <c r="AG83" s="206" t="str">
        <f t="shared" si="22"/>
        <v>UPDATE MU_PRODUCT SET MU_TREATMENT_ID = 'C1713152686736000000046' WHERE MU_PRODUCT_ID = 'P174533104211000000000247';</v>
      </c>
    </row>
    <row r="84" spans="1:33" ht="43.2">
      <c r="A84" s="490" t="str">
        <f>VLOOKUP(B84,거래처ID!$A$2:$B$36,2,FALSE)</f>
        <v>C173258871030100000000055</v>
      </c>
      <c r="B84" s="427" t="s">
        <v>242</v>
      </c>
      <c r="C84" s="189" t="s">
        <v>293</v>
      </c>
      <c r="D84" s="361" t="s">
        <v>276</v>
      </c>
      <c r="E84" s="361" t="s">
        <v>277</v>
      </c>
      <c r="F84" s="189"/>
      <c r="G84" s="442"/>
      <c r="H84" s="545" t="str">
        <f>VLOOKUP(I84,Sheet1!$A$1:$B$5,2,FALSE)</f>
        <v>C1713152686736000000046</v>
      </c>
      <c r="I84" s="420" t="s">
        <v>265</v>
      </c>
      <c r="J84" s="329"/>
      <c r="K84" s="493" t="str">
        <f>VLOOKUP(L84,PRODUCTID!C80:D205,2,FALSE)</f>
        <v>P174533104211000000000248</v>
      </c>
      <c r="L84" s="207" t="s">
        <v>92</v>
      </c>
      <c r="M84" s="379">
        <v>1</v>
      </c>
      <c r="N84" s="380" t="s">
        <v>263</v>
      </c>
      <c r="O84" s="380">
        <v>1</v>
      </c>
      <c r="P84" s="381" t="s">
        <v>263</v>
      </c>
      <c r="Q84" s="258">
        <v>55000</v>
      </c>
      <c r="R84" s="193">
        <v>1</v>
      </c>
      <c r="S84" s="262">
        <f t="shared" si="13"/>
        <v>55000</v>
      </c>
      <c r="T84" s="195"/>
      <c r="U84" s="196"/>
      <c r="V84" s="197">
        <f t="shared" si="14"/>
        <v>0</v>
      </c>
      <c r="W84" s="266"/>
      <c r="X84" s="199"/>
      <c r="Y84" s="200">
        <f t="shared" si="15"/>
        <v>0</v>
      </c>
      <c r="Z84" s="195">
        <f t="shared" si="16"/>
        <v>0</v>
      </c>
      <c r="AA84" s="269"/>
      <c r="AB84" s="197"/>
      <c r="AC84" s="202">
        <f t="shared" si="18"/>
        <v>55000</v>
      </c>
      <c r="AD84" s="203">
        <f t="shared" si="19"/>
        <v>1</v>
      </c>
      <c r="AE84" s="204">
        <f t="shared" si="20"/>
        <v>55000</v>
      </c>
      <c r="AF84" s="205"/>
      <c r="AG84" s="206" t="str">
        <f t="shared" si="22"/>
        <v>UPDATE MU_PRODUCT SET MU_TREATMENT_ID = 'C1713152686736000000046' WHERE MU_PRODUCT_ID = 'P174533104211000000000248';</v>
      </c>
    </row>
    <row r="85" spans="1:33" ht="43.2">
      <c r="A85" s="490" t="str">
        <f>VLOOKUP(B85,거래처ID!$A$2:$B$36,2,FALSE)</f>
        <v>C173258871030100000000055</v>
      </c>
      <c r="B85" s="427" t="s">
        <v>242</v>
      </c>
      <c r="C85" s="189" t="s">
        <v>293</v>
      </c>
      <c r="D85" s="361" t="s">
        <v>276</v>
      </c>
      <c r="E85" s="361" t="s">
        <v>277</v>
      </c>
      <c r="F85" s="189"/>
      <c r="G85" s="442"/>
      <c r="H85" s="545" t="str">
        <f>VLOOKUP(I85,Sheet1!$A$1:$B$5,2,FALSE)</f>
        <v>C1713152686736000000046</v>
      </c>
      <c r="I85" s="420" t="s">
        <v>265</v>
      </c>
      <c r="J85" s="329"/>
      <c r="K85" s="493" t="str">
        <f>VLOOKUP(L85,PRODUCTID!C81:D206,2,FALSE)</f>
        <v>P174533104211000000000249</v>
      </c>
      <c r="L85" s="207" t="s">
        <v>93</v>
      </c>
      <c r="M85" s="379">
        <v>1</v>
      </c>
      <c r="N85" s="380" t="s">
        <v>262</v>
      </c>
      <c r="O85" s="380">
        <v>1</v>
      </c>
      <c r="P85" s="381" t="s">
        <v>262</v>
      </c>
      <c r="Q85" s="258">
        <v>2750</v>
      </c>
      <c r="R85" s="193">
        <v>39</v>
      </c>
      <c r="S85" s="262">
        <f t="shared" si="13"/>
        <v>107250</v>
      </c>
      <c r="T85" s="195"/>
      <c r="U85" s="196"/>
      <c r="V85" s="197">
        <f t="shared" si="14"/>
        <v>0</v>
      </c>
      <c r="W85" s="266"/>
      <c r="X85" s="199"/>
      <c r="Y85" s="200">
        <f t="shared" si="15"/>
        <v>0</v>
      </c>
      <c r="Z85" s="195"/>
      <c r="AA85" s="269"/>
      <c r="AB85" s="197"/>
      <c r="AC85" s="202">
        <f t="shared" si="18"/>
        <v>2750</v>
      </c>
      <c r="AD85" s="203">
        <f t="shared" si="19"/>
        <v>39</v>
      </c>
      <c r="AE85" s="204">
        <f t="shared" si="20"/>
        <v>107250</v>
      </c>
      <c r="AF85" s="205"/>
      <c r="AG85" s="206" t="str">
        <f t="shared" si="22"/>
        <v>UPDATE MU_PRODUCT SET MU_TREATMENT_ID = 'C1713152686736000000046' WHERE MU_PRODUCT_ID = 'P174533104211000000000249';</v>
      </c>
    </row>
    <row r="86" spans="1:33" ht="43.2">
      <c r="A86" s="490" t="str">
        <f>VLOOKUP(B86,거래처ID!$A$2:$B$36,2,FALSE)</f>
        <v>C173258871030100000000055</v>
      </c>
      <c r="B86" s="427" t="s">
        <v>242</v>
      </c>
      <c r="C86" s="189" t="s">
        <v>293</v>
      </c>
      <c r="D86" s="361" t="s">
        <v>276</v>
      </c>
      <c r="E86" s="361" t="s">
        <v>277</v>
      </c>
      <c r="F86" s="189"/>
      <c r="G86" s="442"/>
      <c r="H86" s="545" t="str">
        <f>VLOOKUP(I86,Sheet1!$A$1:$B$5,2,FALSE)</f>
        <v>C1713152686736000000046</v>
      </c>
      <c r="I86" s="420" t="s">
        <v>265</v>
      </c>
      <c r="J86" s="329"/>
      <c r="K86" s="493" t="str">
        <f>VLOOKUP(L86,PRODUCTID!C82:D207,2,FALSE)</f>
        <v>P174533104211000000000250</v>
      </c>
      <c r="L86" s="191" t="s">
        <v>94</v>
      </c>
      <c r="M86" s="379">
        <v>1</v>
      </c>
      <c r="N86" s="380" t="s">
        <v>263</v>
      </c>
      <c r="O86" s="380">
        <v>1</v>
      </c>
      <c r="P86" s="381" t="s">
        <v>263</v>
      </c>
      <c r="Q86" s="258">
        <v>11000</v>
      </c>
      <c r="R86" s="193">
        <v>10</v>
      </c>
      <c r="S86" s="262">
        <f t="shared" si="13"/>
        <v>110000</v>
      </c>
      <c r="T86" s="292"/>
      <c r="U86" s="293"/>
      <c r="V86" s="197">
        <f t="shared" si="14"/>
        <v>0</v>
      </c>
      <c r="W86" s="266"/>
      <c r="X86" s="300"/>
      <c r="Y86" s="200">
        <f t="shared" si="15"/>
        <v>0</v>
      </c>
      <c r="Z86" s="292">
        <f t="shared" si="16"/>
        <v>0</v>
      </c>
      <c r="AA86" s="295"/>
      <c r="AB86" s="294">
        <f t="shared" si="17"/>
        <v>0</v>
      </c>
      <c r="AC86" s="202">
        <f t="shared" si="18"/>
        <v>11000</v>
      </c>
      <c r="AD86" s="203">
        <f t="shared" si="19"/>
        <v>10</v>
      </c>
      <c r="AE86" s="204">
        <f t="shared" si="20"/>
        <v>110000</v>
      </c>
      <c r="AF86" s="205"/>
      <c r="AG86" s="206" t="str">
        <f t="shared" si="22"/>
        <v>UPDATE MU_PRODUCT SET MU_TREATMENT_ID = 'C1713152686736000000046' WHERE MU_PRODUCT_ID = 'P174533104211000000000250';</v>
      </c>
    </row>
    <row r="87" spans="1:33" ht="43.2">
      <c r="A87" s="490" t="str">
        <f>VLOOKUP(B87,거래처ID!$A$2:$B$36,2,FALSE)</f>
        <v>C173258871030100000000055</v>
      </c>
      <c r="B87" s="427" t="s">
        <v>242</v>
      </c>
      <c r="C87" s="189" t="s">
        <v>293</v>
      </c>
      <c r="D87" s="361" t="s">
        <v>276</v>
      </c>
      <c r="E87" s="361" t="s">
        <v>277</v>
      </c>
      <c r="F87" s="189"/>
      <c r="G87" s="442"/>
      <c r="H87" s="545" t="str">
        <f>VLOOKUP(I87,Sheet1!$A$1:$B$5,2,FALSE)</f>
        <v>C1713152686736000000046</v>
      </c>
      <c r="I87" s="420" t="s">
        <v>265</v>
      </c>
      <c r="J87" s="329"/>
      <c r="K87" s="493" t="str">
        <f>VLOOKUP(L87,PRODUCTID!C83:D208,2,FALSE)</f>
        <v>P174533104211000000000251</v>
      </c>
      <c r="L87" s="191" t="s">
        <v>95</v>
      </c>
      <c r="M87" s="379">
        <v>1</v>
      </c>
      <c r="N87" s="380" t="s">
        <v>263</v>
      </c>
      <c r="O87" s="380">
        <v>1</v>
      </c>
      <c r="P87" s="381" t="s">
        <v>263</v>
      </c>
      <c r="Q87" s="258">
        <v>11000</v>
      </c>
      <c r="R87" s="193">
        <v>15</v>
      </c>
      <c r="S87" s="262">
        <f t="shared" si="13"/>
        <v>165000</v>
      </c>
      <c r="T87" s="292"/>
      <c r="U87" s="293"/>
      <c r="V87" s="197">
        <f t="shared" si="14"/>
        <v>0</v>
      </c>
      <c r="W87" s="266"/>
      <c r="X87" s="300"/>
      <c r="Y87" s="200">
        <f t="shared" si="15"/>
        <v>0</v>
      </c>
      <c r="Z87" s="292">
        <f t="shared" si="16"/>
        <v>0</v>
      </c>
      <c r="AA87" s="295"/>
      <c r="AB87" s="294">
        <f t="shared" si="17"/>
        <v>0</v>
      </c>
      <c r="AC87" s="202">
        <f t="shared" si="18"/>
        <v>11000</v>
      </c>
      <c r="AD87" s="203">
        <f t="shared" si="19"/>
        <v>15</v>
      </c>
      <c r="AE87" s="204">
        <f t="shared" si="20"/>
        <v>165000</v>
      </c>
      <c r="AF87" s="205"/>
      <c r="AG87" s="206" t="str">
        <f t="shared" si="22"/>
        <v>UPDATE MU_PRODUCT SET MU_TREATMENT_ID = 'C1713152686736000000046' WHERE MU_PRODUCT_ID = 'P174533104211000000000251';</v>
      </c>
    </row>
    <row r="88" spans="1:33" ht="43.2">
      <c r="A88" s="490" t="str">
        <f>VLOOKUP(B88,거래처ID!$A$2:$B$36,2,FALSE)</f>
        <v>C173258871030100000000055</v>
      </c>
      <c r="B88" s="427" t="s">
        <v>242</v>
      </c>
      <c r="C88" s="189" t="s">
        <v>293</v>
      </c>
      <c r="D88" s="361" t="s">
        <v>276</v>
      </c>
      <c r="E88" s="361" t="s">
        <v>277</v>
      </c>
      <c r="F88" s="189"/>
      <c r="G88" s="442"/>
      <c r="H88" s="545" t="str">
        <f>VLOOKUP(I88,Sheet1!$A$1:$B$5,2,FALSE)</f>
        <v>C1713152686736000000046</v>
      </c>
      <c r="I88" s="420" t="s">
        <v>265</v>
      </c>
      <c r="J88" s="329"/>
      <c r="K88" s="493" t="str">
        <f>VLOOKUP(L88,PRODUCTID!C84:D209,2,FALSE)</f>
        <v>P174533104211000000000252</v>
      </c>
      <c r="L88" s="191" t="s">
        <v>96</v>
      </c>
      <c r="M88" s="379">
        <v>1</v>
      </c>
      <c r="N88" s="380" t="s">
        <v>263</v>
      </c>
      <c r="O88" s="380">
        <v>1</v>
      </c>
      <c r="P88" s="381" t="s">
        <v>263</v>
      </c>
      <c r="Q88" s="258">
        <v>11000</v>
      </c>
      <c r="R88" s="193">
        <v>9</v>
      </c>
      <c r="S88" s="262">
        <f t="shared" si="13"/>
        <v>99000</v>
      </c>
      <c r="T88" s="292"/>
      <c r="U88" s="293"/>
      <c r="V88" s="197">
        <f t="shared" si="14"/>
        <v>0</v>
      </c>
      <c r="W88" s="266"/>
      <c r="X88" s="300"/>
      <c r="Y88" s="200">
        <f t="shared" si="15"/>
        <v>0</v>
      </c>
      <c r="Z88" s="292">
        <f t="shared" si="16"/>
        <v>0</v>
      </c>
      <c r="AA88" s="295"/>
      <c r="AB88" s="294">
        <f t="shared" si="17"/>
        <v>0</v>
      </c>
      <c r="AC88" s="202">
        <f t="shared" si="18"/>
        <v>11000</v>
      </c>
      <c r="AD88" s="203">
        <f t="shared" si="19"/>
        <v>9</v>
      </c>
      <c r="AE88" s="204">
        <f t="shared" si="20"/>
        <v>99000</v>
      </c>
      <c r="AF88" s="205"/>
      <c r="AG88" s="206" t="str">
        <f t="shared" si="22"/>
        <v>UPDATE MU_PRODUCT SET MU_TREATMENT_ID = 'C1713152686736000000046' WHERE MU_PRODUCT_ID = 'P174533104211000000000252';</v>
      </c>
    </row>
    <row r="89" spans="1:33" ht="43.2">
      <c r="A89" s="490" t="str">
        <f>VLOOKUP(B89,거래처ID!$A$2:$B$36,2,FALSE)</f>
        <v>C173258871030100000000055</v>
      </c>
      <c r="B89" s="427" t="s">
        <v>242</v>
      </c>
      <c r="C89" s="189" t="s">
        <v>293</v>
      </c>
      <c r="D89" s="361" t="s">
        <v>276</v>
      </c>
      <c r="E89" s="361" t="s">
        <v>277</v>
      </c>
      <c r="F89" s="189"/>
      <c r="G89" s="442"/>
      <c r="H89" s="545" t="str">
        <f>VLOOKUP(I89,Sheet1!$A$1:$B$5,2,FALSE)</f>
        <v>C1713152686736000000046</v>
      </c>
      <c r="I89" s="420" t="s">
        <v>265</v>
      </c>
      <c r="J89" s="329"/>
      <c r="K89" s="493" t="str">
        <f>VLOOKUP(L89,PRODUCTID!C85:D210,2,FALSE)</f>
        <v>P174533104211000000000253</v>
      </c>
      <c r="L89" s="191" t="s">
        <v>97</v>
      </c>
      <c r="M89" s="379">
        <v>1</v>
      </c>
      <c r="N89" s="380" t="s">
        <v>263</v>
      </c>
      <c r="O89" s="380">
        <v>1</v>
      </c>
      <c r="P89" s="381" t="s">
        <v>263</v>
      </c>
      <c r="Q89" s="258">
        <v>22000</v>
      </c>
      <c r="R89" s="193">
        <v>15</v>
      </c>
      <c r="S89" s="262">
        <f t="shared" si="13"/>
        <v>330000</v>
      </c>
      <c r="T89" s="195"/>
      <c r="U89" s="196"/>
      <c r="V89" s="197">
        <f t="shared" si="14"/>
        <v>0</v>
      </c>
      <c r="W89" s="266"/>
      <c r="X89" s="199"/>
      <c r="Y89" s="200">
        <f t="shared" si="15"/>
        <v>0</v>
      </c>
      <c r="Z89" s="195">
        <f t="shared" si="16"/>
        <v>0</v>
      </c>
      <c r="AA89" s="269"/>
      <c r="AB89" s="197">
        <f t="shared" si="17"/>
        <v>0</v>
      </c>
      <c r="AC89" s="202">
        <f t="shared" si="18"/>
        <v>22000</v>
      </c>
      <c r="AD89" s="203">
        <f t="shared" si="19"/>
        <v>15</v>
      </c>
      <c r="AE89" s="204">
        <f t="shared" si="20"/>
        <v>330000</v>
      </c>
      <c r="AF89" s="205"/>
      <c r="AG89" s="206" t="str">
        <f t="shared" si="22"/>
        <v>UPDATE MU_PRODUCT SET MU_TREATMENT_ID = 'C1713152686736000000046' WHERE MU_PRODUCT_ID = 'P174533104211000000000253';</v>
      </c>
    </row>
    <row r="90" spans="1:33" ht="43.2">
      <c r="A90" s="490" t="str">
        <f>VLOOKUP(B90,거래처ID!$A$2:$B$36,2,FALSE)</f>
        <v>C173258871030100000000055</v>
      </c>
      <c r="B90" s="427" t="s">
        <v>242</v>
      </c>
      <c r="C90" s="189" t="s">
        <v>293</v>
      </c>
      <c r="D90" s="361" t="s">
        <v>276</v>
      </c>
      <c r="E90" s="361" t="s">
        <v>277</v>
      </c>
      <c r="F90" s="189"/>
      <c r="G90" s="442"/>
      <c r="H90" s="545" t="str">
        <f>VLOOKUP(I90,Sheet1!$A$1:$B$5,2,FALSE)</f>
        <v>C1713152686736000000046</v>
      </c>
      <c r="I90" s="420" t="s">
        <v>265</v>
      </c>
      <c r="J90" s="329"/>
      <c r="K90" s="493" t="str">
        <f>VLOOKUP(L90,PRODUCTID!C86:D211,2,FALSE)</f>
        <v>P174533104211000000000254</v>
      </c>
      <c r="L90" s="191" t="s">
        <v>98</v>
      </c>
      <c r="M90" s="379">
        <v>1</v>
      </c>
      <c r="N90" s="380" t="s">
        <v>263</v>
      </c>
      <c r="O90" s="380">
        <v>1</v>
      </c>
      <c r="P90" s="381" t="s">
        <v>263</v>
      </c>
      <c r="Q90" s="258">
        <v>14850</v>
      </c>
      <c r="R90" s="193">
        <v>29</v>
      </c>
      <c r="S90" s="262">
        <f t="shared" si="13"/>
        <v>430650</v>
      </c>
      <c r="T90" s="195"/>
      <c r="U90" s="196"/>
      <c r="V90" s="197">
        <f t="shared" si="14"/>
        <v>0</v>
      </c>
      <c r="W90" s="266"/>
      <c r="X90" s="199"/>
      <c r="Y90" s="200">
        <f t="shared" si="15"/>
        <v>0</v>
      </c>
      <c r="Z90" s="195">
        <f t="shared" si="16"/>
        <v>0</v>
      </c>
      <c r="AA90" s="269"/>
      <c r="AB90" s="197">
        <f t="shared" si="17"/>
        <v>0</v>
      </c>
      <c r="AC90" s="202">
        <f t="shared" si="18"/>
        <v>14850</v>
      </c>
      <c r="AD90" s="203">
        <f t="shared" si="19"/>
        <v>29</v>
      </c>
      <c r="AE90" s="204">
        <f t="shared" si="20"/>
        <v>430650</v>
      </c>
      <c r="AF90" s="205"/>
      <c r="AG90" s="206" t="str">
        <f t="shared" si="22"/>
        <v>UPDATE MU_PRODUCT SET MU_TREATMENT_ID = 'C1713152686736000000046' WHERE MU_PRODUCT_ID = 'P174533104211000000000254';</v>
      </c>
    </row>
    <row r="91" spans="1:33" ht="43.2">
      <c r="A91" s="490" t="str">
        <f>VLOOKUP(B91,거래처ID!$A$2:$B$36,2,FALSE)</f>
        <v>C173258871030100000000065</v>
      </c>
      <c r="B91" s="427" t="s">
        <v>243</v>
      </c>
      <c r="C91" s="353" t="e">
        <f t="shared" ref="C91:C119" si="23">VLOOKUP(B91,$B$6:$C$55,2,0)</f>
        <v>#N/A</v>
      </c>
      <c r="D91" s="353" t="e">
        <f t="shared" ref="D91:D103" si="24">VLOOKUP(B91,$B$6:$D$55,3,0)</f>
        <v>#N/A</v>
      </c>
      <c r="E91" s="353" t="e">
        <f t="shared" ref="E91:E103" si="25">VLOOKUP(B91,$B$6:$L$55,4,0)</f>
        <v>#N/A</v>
      </c>
      <c r="F91" s="189"/>
      <c r="G91" s="442"/>
      <c r="H91" s="545" t="str">
        <f>VLOOKUP(I91,Sheet1!$A$1:$B$5,2,FALSE)</f>
        <v>C1713152686736000000046</v>
      </c>
      <c r="I91" s="420" t="s">
        <v>265</v>
      </c>
      <c r="J91" s="329"/>
      <c r="K91" s="493" t="str">
        <f>VLOOKUP(L91,PRODUCTID!C87:D212,2,FALSE)</f>
        <v>P174533104211000000000255</v>
      </c>
      <c r="L91" s="191" t="s">
        <v>99</v>
      </c>
      <c r="M91" s="379">
        <v>1</v>
      </c>
      <c r="N91" s="380" t="s">
        <v>263</v>
      </c>
      <c r="O91" s="380">
        <v>1</v>
      </c>
      <c r="P91" s="381" t="s">
        <v>263</v>
      </c>
      <c r="Q91" s="258">
        <v>29333</v>
      </c>
      <c r="R91" s="193">
        <v>23</v>
      </c>
      <c r="S91" s="262">
        <f t="shared" si="13"/>
        <v>674659</v>
      </c>
      <c r="T91" s="292"/>
      <c r="U91" s="293"/>
      <c r="V91" s="197">
        <f t="shared" si="14"/>
        <v>0</v>
      </c>
      <c r="W91" s="266"/>
      <c r="X91" s="199"/>
      <c r="Y91" s="301">
        <f t="shared" si="15"/>
        <v>0</v>
      </c>
      <c r="Z91" s="292">
        <f t="shared" si="16"/>
        <v>0</v>
      </c>
      <c r="AA91" s="295"/>
      <c r="AB91" s="294">
        <f t="shared" si="17"/>
        <v>0</v>
      </c>
      <c r="AC91" s="202">
        <f t="shared" si="18"/>
        <v>29333</v>
      </c>
      <c r="AD91" s="203">
        <f t="shared" si="19"/>
        <v>23</v>
      </c>
      <c r="AE91" s="204">
        <f t="shared" si="20"/>
        <v>674659</v>
      </c>
      <c r="AF91" s="205"/>
      <c r="AG91" s="206" t="str">
        <f t="shared" si="22"/>
        <v>UPDATE MU_PRODUCT SET MU_TREATMENT_ID = 'C1713152686736000000046' WHERE MU_PRODUCT_ID = 'P174533104211000000000255';</v>
      </c>
    </row>
    <row r="92" spans="1:33" ht="43.2">
      <c r="A92" s="490" t="str">
        <f>VLOOKUP(B92,거래처ID!$A$2:$B$36,2,FALSE)</f>
        <v>C173258871030100000000066</v>
      </c>
      <c r="B92" s="427" t="s">
        <v>244</v>
      </c>
      <c r="C92" s="353" t="e">
        <f t="shared" si="23"/>
        <v>#N/A</v>
      </c>
      <c r="D92" s="353" t="e">
        <f t="shared" si="24"/>
        <v>#N/A</v>
      </c>
      <c r="E92" s="353" t="e">
        <f t="shared" si="25"/>
        <v>#N/A</v>
      </c>
      <c r="F92" s="189"/>
      <c r="G92" s="442"/>
      <c r="H92" s="545" t="str">
        <f>VLOOKUP(I92,Sheet1!$A$1:$B$5,2,FALSE)</f>
        <v>C1713152686736000000046</v>
      </c>
      <c r="I92" s="420" t="s">
        <v>265</v>
      </c>
      <c r="J92" s="329"/>
      <c r="K92" s="493" t="str">
        <f>VLOOKUP(L92,PRODUCTID!C88:D213,2,FALSE)</f>
        <v>P174533104211000000000256</v>
      </c>
      <c r="L92" s="191" t="s">
        <v>100</v>
      </c>
      <c r="M92" s="379">
        <v>1</v>
      </c>
      <c r="N92" s="380" t="s">
        <v>263</v>
      </c>
      <c r="O92" s="380">
        <v>1</v>
      </c>
      <c r="P92" s="381" t="s">
        <v>263</v>
      </c>
      <c r="Q92" s="258">
        <v>75000</v>
      </c>
      <c r="R92" s="193">
        <v>1</v>
      </c>
      <c r="S92" s="262">
        <f t="shared" si="13"/>
        <v>75000</v>
      </c>
      <c r="T92" s="195"/>
      <c r="U92" s="196"/>
      <c r="V92" s="197">
        <f t="shared" si="14"/>
        <v>0</v>
      </c>
      <c r="W92" s="266"/>
      <c r="X92" s="199"/>
      <c r="Y92" s="200">
        <f t="shared" si="15"/>
        <v>0</v>
      </c>
      <c r="Z92" s="195">
        <f t="shared" si="16"/>
        <v>0</v>
      </c>
      <c r="AA92" s="269"/>
      <c r="AB92" s="197">
        <f t="shared" si="17"/>
        <v>0</v>
      </c>
      <c r="AC92" s="202">
        <f t="shared" si="18"/>
        <v>75000</v>
      </c>
      <c r="AD92" s="203">
        <f t="shared" si="19"/>
        <v>1</v>
      </c>
      <c r="AE92" s="204">
        <f t="shared" si="20"/>
        <v>75000</v>
      </c>
      <c r="AF92" s="205"/>
      <c r="AG92" s="206" t="str">
        <f t="shared" si="22"/>
        <v>UPDATE MU_PRODUCT SET MU_TREATMENT_ID = 'C1713152686736000000046' WHERE MU_PRODUCT_ID = 'P174533104211000000000256';</v>
      </c>
    </row>
    <row r="93" spans="1:33" ht="43.2">
      <c r="A93" s="490" t="str">
        <f>VLOOKUP(B93,거래처ID!$A$2:$B$36,2,FALSE)</f>
        <v>C173258871030100000000066</v>
      </c>
      <c r="B93" s="427" t="s">
        <v>244</v>
      </c>
      <c r="C93" s="353" t="e">
        <f t="shared" si="23"/>
        <v>#N/A</v>
      </c>
      <c r="D93" s="353" t="e">
        <f t="shared" si="24"/>
        <v>#N/A</v>
      </c>
      <c r="E93" s="353" t="e">
        <f t="shared" si="25"/>
        <v>#N/A</v>
      </c>
      <c r="F93" s="189"/>
      <c r="G93" s="442"/>
      <c r="H93" s="545" t="str">
        <f>VLOOKUP(I93,Sheet1!$A$1:$B$5,2,FALSE)</f>
        <v>C1713152686736000000046</v>
      </c>
      <c r="I93" s="420" t="s">
        <v>265</v>
      </c>
      <c r="J93" s="329"/>
      <c r="K93" s="493" t="str">
        <f>VLOOKUP(L93,PRODUCTID!C89:D214,2,FALSE)</f>
        <v>P174533104211000000000257</v>
      </c>
      <c r="L93" s="191" t="s">
        <v>101</v>
      </c>
      <c r="M93" s="379">
        <v>1</v>
      </c>
      <c r="N93" s="380" t="s">
        <v>263</v>
      </c>
      <c r="O93" s="380">
        <v>1</v>
      </c>
      <c r="P93" s="381" t="s">
        <v>263</v>
      </c>
      <c r="Q93" s="258">
        <v>75000</v>
      </c>
      <c r="R93" s="193">
        <v>0</v>
      </c>
      <c r="S93" s="262">
        <f t="shared" si="13"/>
        <v>0</v>
      </c>
      <c r="T93" s="195"/>
      <c r="U93" s="196"/>
      <c r="V93" s="197">
        <f t="shared" si="14"/>
        <v>0</v>
      </c>
      <c r="W93" s="266"/>
      <c r="X93" s="199"/>
      <c r="Y93" s="200">
        <f t="shared" si="15"/>
        <v>0</v>
      </c>
      <c r="Z93" s="195">
        <f t="shared" si="16"/>
        <v>0</v>
      </c>
      <c r="AA93" s="269"/>
      <c r="AB93" s="197">
        <f t="shared" si="17"/>
        <v>0</v>
      </c>
      <c r="AC93" s="202">
        <f t="shared" si="18"/>
        <v>75000</v>
      </c>
      <c r="AD93" s="203">
        <f t="shared" si="19"/>
        <v>0</v>
      </c>
      <c r="AE93" s="204">
        <f t="shared" si="20"/>
        <v>0</v>
      </c>
      <c r="AF93" s="205"/>
      <c r="AG93" s="206" t="str">
        <f t="shared" si="22"/>
        <v>UPDATE MU_PRODUCT SET MU_TREATMENT_ID = 'C1713152686736000000046' WHERE MU_PRODUCT_ID = 'P174533104211000000000257';</v>
      </c>
    </row>
    <row r="94" spans="1:33" ht="43.2">
      <c r="A94" s="490" t="str">
        <f>VLOOKUP(B94,거래처ID!$A$2:$B$36,2,FALSE)</f>
        <v>C173258871030100000000066</v>
      </c>
      <c r="B94" s="427" t="s">
        <v>244</v>
      </c>
      <c r="C94" s="353" t="e">
        <f t="shared" si="23"/>
        <v>#N/A</v>
      </c>
      <c r="D94" s="353" t="e">
        <f t="shared" si="24"/>
        <v>#N/A</v>
      </c>
      <c r="E94" s="353" t="e">
        <f t="shared" si="25"/>
        <v>#N/A</v>
      </c>
      <c r="F94" s="189"/>
      <c r="G94" s="442"/>
      <c r="H94" s="545" t="str">
        <f>VLOOKUP(I94,Sheet1!$A$1:$B$5,2,FALSE)</f>
        <v>C1713152686736000000046</v>
      </c>
      <c r="I94" s="420" t="s">
        <v>265</v>
      </c>
      <c r="J94" s="329"/>
      <c r="K94" s="493" t="str">
        <f>VLOOKUP(L94,PRODUCTID!C90:D215,2,FALSE)</f>
        <v>P174533104211000000000258</v>
      </c>
      <c r="L94" s="191" t="s">
        <v>102</v>
      </c>
      <c r="M94" s="379">
        <v>1</v>
      </c>
      <c r="N94" s="380" t="s">
        <v>263</v>
      </c>
      <c r="O94" s="380">
        <v>1</v>
      </c>
      <c r="P94" s="381" t="s">
        <v>263</v>
      </c>
      <c r="Q94" s="258">
        <v>89000</v>
      </c>
      <c r="R94" s="193">
        <v>0</v>
      </c>
      <c r="S94" s="262">
        <v>0</v>
      </c>
      <c r="T94" s="195"/>
      <c r="U94" s="196"/>
      <c r="V94" s="197">
        <v>0</v>
      </c>
      <c r="W94" s="266">
        <v>89000</v>
      </c>
      <c r="X94" s="199">
        <v>0</v>
      </c>
      <c r="Y94" s="200">
        <v>0</v>
      </c>
      <c r="Z94" s="195">
        <v>89000</v>
      </c>
      <c r="AA94" s="269"/>
      <c r="AB94" s="197">
        <v>0</v>
      </c>
      <c r="AC94" s="202">
        <v>89000</v>
      </c>
      <c r="AD94" s="203">
        <v>0</v>
      </c>
      <c r="AE94" s="204">
        <v>0</v>
      </c>
      <c r="AF94" s="205"/>
      <c r="AG94" s="206" t="str">
        <f t="shared" si="22"/>
        <v>UPDATE MU_PRODUCT SET MU_TREATMENT_ID = 'C1713152686736000000046' WHERE MU_PRODUCT_ID = 'P174533104211000000000258';</v>
      </c>
    </row>
    <row r="95" spans="1:33" ht="43.2">
      <c r="A95" s="490" t="str">
        <f>VLOOKUP(B95,거래처ID!$A$2:$B$36,2,FALSE)</f>
        <v>C173258871030100000000067</v>
      </c>
      <c r="B95" s="427" t="s">
        <v>245</v>
      </c>
      <c r="C95" s="353" t="e">
        <f t="shared" si="23"/>
        <v>#N/A</v>
      </c>
      <c r="D95" s="353" t="e">
        <f t="shared" si="24"/>
        <v>#N/A</v>
      </c>
      <c r="E95" s="353" t="e">
        <f t="shared" si="25"/>
        <v>#N/A</v>
      </c>
      <c r="F95" s="189"/>
      <c r="G95" s="442"/>
      <c r="H95" s="545" t="str">
        <f>VLOOKUP(I95,Sheet1!$A$1:$B$5,2,FALSE)</f>
        <v>C1713152686736000000046</v>
      </c>
      <c r="I95" s="420" t="s">
        <v>265</v>
      </c>
      <c r="J95" s="329"/>
      <c r="K95" s="493" t="str">
        <f>VLOOKUP(L95,PRODUCTID!C91:D216,2,FALSE)</f>
        <v>P174533104211000000000259</v>
      </c>
      <c r="L95" s="191" t="s">
        <v>103</v>
      </c>
      <c r="M95" s="379">
        <v>1</v>
      </c>
      <c r="N95" s="380" t="s">
        <v>263</v>
      </c>
      <c r="O95" s="380">
        <v>1</v>
      </c>
      <c r="P95" s="381" t="s">
        <v>263</v>
      </c>
      <c r="Q95" s="258">
        <v>44000</v>
      </c>
      <c r="R95" s="193">
        <v>1</v>
      </c>
      <c r="S95" s="262">
        <f t="shared" si="13"/>
        <v>44000</v>
      </c>
      <c r="T95" s="195"/>
      <c r="U95" s="196"/>
      <c r="V95" s="197">
        <f t="shared" si="14"/>
        <v>0</v>
      </c>
      <c r="W95" s="266"/>
      <c r="X95" s="199"/>
      <c r="Y95" s="200">
        <f t="shared" si="15"/>
        <v>0</v>
      </c>
      <c r="Z95" s="195">
        <f t="shared" si="16"/>
        <v>0</v>
      </c>
      <c r="AA95" s="269"/>
      <c r="AB95" s="197">
        <f t="shared" si="17"/>
        <v>0</v>
      </c>
      <c r="AC95" s="202">
        <f t="shared" si="18"/>
        <v>44000</v>
      </c>
      <c r="AD95" s="203">
        <f t="shared" si="19"/>
        <v>1</v>
      </c>
      <c r="AE95" s="204">
        <f t="shared" si="20"/>
        <v>44000</v>
      </c>
      <c r="AF95" s="205"/>
      <c r="AG95" s="206" t="str">
        <f t="shared" si="22"/>
        <v>UPDATE MU_PRODUCT SET MU_TREATMENT_ID = 'C1713152686736000000046' WHERE MU_PRODUCT_ID = 'P174533104211000000000259';</v>
      </c>
    </row>
    <row r="96" spans="1:33" ht="43.2">
      <c r="A96" s="490" t="str">
        <f>VLOOKUP(B96,거래처ID!$A$2:$B$36,2,FALSE)</f>
        <v>C173258871030100000000067</v>
      </c>
      <c r="B96" s="427" t="s">
        <v>245</v>
      </c>
      <c r="C96" s="353" t="e">
        <f t="shared" si="23"/>
        <v>#N/A</v>
      </c>
      <c r="D96" s="353" t="e">
        <f t="shared" si="24"/>
        <v>#N/A</v>
      </c>
      <c r="E96" s="353" t="e">
        <f t="shared" si="25"/>
        <v>#N/A</v>
      </c>
      <c r="F96" s="189"/>
      <c r="G96" s="442"/>
      <c r="H96" s="545" t="str">
        <f>VLOOKUP(I96,Sheet1!$A$1:$B$5,2,FALSE)</f>
        <v>C1713152686736000000046</v>
      </c>
      <c r="I96" s="420" t="s">
        <v>265</v>
      </c>
      <c r="J96" s="329"/>
      <c r="K96" s="493" t="str">
        <f>VLOOKUP(L96,PRODUCTID!C92:D217,2,FALSE)</f>
        <v>P174533104211000000000260</v>
      </c>
      <c r="L96" s="191" t="s">
        <v>104</v>
      </c>
      <c r="M96" s="379">
        <v>1</v>
      </c>
      <c r="N96" s="380" t="s">
        <v>263</v>
      </c>
      <c r="O96" s="380">
        <v>1</v>
      </c>
      <c r="P96" s="381" t="s">
        <v>263</v>
      </c>
      <c r="Q96" s="258">
        <v>44000</v>
      </c>
      <c r="R96" s="193">
        <v>1</v>
      </c>
      <c r="S96" s="262">
        <f t="shared" si="13"/>
        <v>44000</v>
      </c>
      <c r="T96" s="195"/>
      <c r="U96" s="196"/>
      <c r="V96" s="197">
        <f t="shared" si="14"/>
        <v>0</v>
      </c>
      <c r="W96" s="266"/>
      <c r="X96" s="199"/>
      <c r="Y96" s="200">
        <f t="shared" si="15"/>
        <v>0</v>
      </c>
      <c r="Z96" s="195">
        <f t="shared" si="16"/>
        <v>0</v>
      </c>
      <c r="AA96" s="269"/>
      <c r="AB96" s="197">
        <f t="shared" si="17"/>
        <v>0</v>
      </c>
      <c r="AC96" s="202">
        <f t="shared" si="18"/>
        <v>44000</v>
      </c>
      <c r="AD96" s="203">
        <f t="shared" si="19"/>
        <v>1</v>
      </c>
      <c r="AE96" s="204">
        <f t="shared" si="20"/>
        <v>44000</v>
      </c>
      <c r="AF96" s="205"/>
      <c r="AG96" s="206" t="str">
        <f t="shared" si="22"/>
        <v>UPDATE MU_PRODUCT SET MU_TREATMENT_ID = 'C1713152686736000000046' WHERE MU_PRODUCT_ID = 'P174533104211000000000260';</v>
      </c>
    </row>
    <row r="97" spans="1:33" ht="43.2">
      <c r="A97" s="490" t="str">
        <f>VLOOKUP(B97,거래처ID!$A$2:$B$36,2,FALSE)</f>
        <v>C173258871030100000000067</v>
      </c>
      <c r="B97" s="427" t="s">
        <v>245</v>
      </c>
      <c r="C97" s="353" t="e">
        <f t="shared" si="23"/>
        <v>#N/A</v>
      </c>
      <c r="D97" s="353" t="e">
        <f t="shared" si="24"/>
        <v>#N/A</v>
      </c>
      <c r="E97" s="353" t="e">
        <f t="shared" si="25"/>
        <v>#N/A</v>
      </c>
      <c r="F97" s="189"/>
      <c r="G97" s="442"/>
      <c r="H97" s="545" t="str">
        <f>VLOOKUP(I97,Sheet1!$A$1:$B$5,2,FALSE)</f>
        <v>C1713152686736000000046</v>
      </c>
      <c r="I97" s="420" t="s">
        <v>265</v>
      </c>
      <c r="J97" s="329"/>
      <c r="K97" s="493" t="str">
        <f>VLOOKUP(L97,PRODUCTID!C93:D218,2,FALSE)</f>
        <v>P174533104211000000000261</v>
      </c>
      <c r="L97" s="191" t="s">
        <v>105</v>
      </c>
      <c r="M97" s="379">
        <v>1</v>
      </c>
      <c r="N97" s="380" t="s">
        <v>263</v>
      </c>
      <c r="O97" s="380">
        <v>1</v>
      </c>
      <c r="P97" s="381" t="s">
        <v>263</v>
      </c>
      <c r="Q97" s="258">
        <v>44000</v>
      </c>
      <c r="R97" s="193">
        <v>0</v>
      </c>
      <c r="S97" s="262">
        <f t="shared" si="13"/>
        <v>0</v>
      </c>
      <c r="T97" s="195"/>
      <c r="U97" s="196"/>
      <c r="V97" s="197">
        <f t="shared" si="14"/>
        <v>0</v>
      </c>
      <c r="W97" s="266"/>
      <c r="X97" s="199"/>
      <c r="Y97" s="200">
        <f t="shared" si="15"/>
        <v>0</v>
      </c>
      <c r="Z97" s="195">
        <f t="shared" si="16"/>
        <v>0</v>
      </c>
      <c r="AA97" s="269"/>
      <c r="AB97" s="197">
        <f t="shared" si="17"/>
        <v>0</v>
      </c>
      <c r="AC97" s="202">
        <f t="shared" si="18"/>
        <v>44000</v>
      </c>
      <c r="AD97" s="203">
        <f t="shared" si="19"/>
        <v>0</v>
      </c>
      <c r="AE97" s="204">
        <f t="shared" si="20"/>
        <v>0</v>
      </c>
      <c r="AF97" s="205"/>
      <c r="AG97" s="206" t="str">
        <f t="shared" si="22"/>
        <v>UPDATE MU_PRODUCT SET MU_TREATMENT_ID = 'C1713152686736000000046' WHERE MU_PRODUCT_ID = 'P174533104211000000000261';</v>
      </c>
    </row>
    <row r="98" spans="1:33" ht="43.2">
      <c r="A98" s="490" t="str">
        <f>VLOOKUP(B98,거래처ID!$A$2:$B$36,2,FALSE)</f>
        <v>C173258871030100000000067</v>
      </c>
      <c r="B98" s="427" t="s">
        <v>245</v>
      </c>
      <c r="C98" s="353" t="e">
        <f t="shared" si="23"/>
        <v>#N/A</v>
      </c>
      <c r="D98" s="353" t="e">
        <f t="shared" si="24"/>
        <v>#N/A</v>
      </c>
      <c r="E98" s="353" t="e">
        <f t="shared" si="25"/>
        <v>#N/A</v>
      </c>
      <c r="F98" s="189"/>
      <c r="G98" s="442"/>
      <c r="H98" s="545" t="str">
        <f>VLOOKUP(I98,Sheet1!$A$1:$B$5,2,FALSE)</f>
        <v>C1713152686736000000046</v>
      </c>
      <c r="I98" s="420" t="s">
        <v>265</v>
      </c>
      <c r="J98" s="329"/>
      <c r="K98" s="493" t="str">
        <f>VLOOKUP(L98,PRODUCTID!C94:D219,2,FALSE)</f>
        <v>P174533104211000000000262</v>
      </c>
      <c r="L98" s="191" t="s">
        <v>106</v>
      </c>
      <c r="M98" s="379">
        <v>1</v>
      </c>
      <c r="N98" s="380" t="s">
        <v>263</v>
      </c>
      <c r="O98" s="380">
        <v>1</v>
      </c>
      <c r="P98" s="381" t="s">
        <v>263</v>
      </c>
      <c r="Q98" s="258">
        <v>44000</v>
      </c>
      <c r="R98" s="193">
        <v>0</v>
      </c>
      <c r="S98" s="262">
        <f t="shared" si="13"/>
        <v>0</v>
      </c>
      <c r="T98" s="195"/>
      <c r="U98" s="196"/>
      <c r="V98" s="197">
        <f t="shared" si="14"/>
        <v>0</v>
      </c>
      <c r="W98" s="266"/>
      <c r="X98" s="199"/>
      <c r="Y98" s="200">
        <f t="shared" si="15"/>
        <v>0</v>
      </c>
      <c r="Z98" s="195">
        <f t="shared" si="16"/>
        <v>0</v>
      </c>
      <c r="AA98" s="269"/>
      <c r="AB98" s="197">
        <f t="shared" si="17"/>
        <v>0</v>
      </c>
      <c r="AC98" s="202">
        <f t="shared" si="18"/>
        <v>44000</v>
      </c>
      <c r="AD98" s="203">
        <f t="shared" si="19"/>
        <v>0</v>
      </c>
      <c r="AE98" s="204">
        <f t="shared" si="20"/>
        <v>0</v>
      </c>
      <c r="AF98" s="205"/>
      <c r="AG98" s="206" t="str">
        <f t="shared" si="22"/>
        <v>UPDATE MU_PRODUCT SET MU_TREATMENT_ID = 'C1713152686736000000046' WHERE MU_PRODUCT_ID = 'P174533104211000000000262';</v>
      </c>
    </row>
    <row r="99" spans="1:33" ht="43.2">
      <c r="A99" s="490" t="s">
        <v>637</v>
      </c>
      <c r="B99" s="438" t="s">
        <v>282</v>
      </c>
      <c r="C99" s="353" t="str">
        <f t="shared" si="23"/>
        <v>확인필요</v>
      </c>
      <c r="D99" s="353" t="str">
        <f t="shared" si="24"/>
        <v>확인필요</v>
      </c>
      <c r="E99" s="353" t="str">
        <f t="shared" si="25"/>
        <v>확인필요</v>
      </c>
      <c r="F99" s="189"/>
      <c r="G99" s="442"/>
      <c r="H99" s="545" t="str">
        <f>VLOOKUP(I99,Sheet1!$A$1:$B$5,2,FALSE)</f>
        <v>C1713152686736000000046</v>
      </c>
      <c r="I99" s="420" t="s">
        <v>265</v>
      </c>
      <c r="J99" s="329"/>
      <c r="K99" s="493" t="str">
        <f>VLOOKUP(L99,PRODUCTID!C95:D220,2,FALSE)</f>
        <v>P174533104211000000000263</v>
      </c>
      <c r="L99" s="191" t="s">
        <v>107</v>
      </c>
      <c r="M99" s="379">
        <v>1</v>
      </c>
      <c r="N99" s="380" t="s">
        <v>263</v>
      </c>
      <c r="O99" s="380">
        <v>1</v>
      </c>
      <c r="P99" s="381" t="s">
        <v>263</v>
      </c>
      <c r="Q99" s="258">
        <v>18700</v>
      </c>
      <c r="R99" s="193">
        <v>0</v>
      </c>
      <c r="S99" s="262">
        <f t="shared" si="13"/>
        <v>0</v>
      </c>
      <c r="T99" s="292"/>
      <c r="U99" s="293"/>
      <c r="V99" s="197">
        <f t="shared" si="14"/>
        <v>0</v>
      </c>
      <c r="W99" s="266"/>
      <c r="X99" s="199"/>
      <c r="Y99" s="200">
        <f t="shared" si="15"/>
        <v>0</v>
      </c>
      <c r="Z99" s="292">
        <f t="shared" si="16"/>
        <v>0</v>
      </c>
      <c r="AA99" s="295"/>
      <c r="AB99" s="294">
        <f t="shared" si="17"/>
        <v>0</v>
      </c>
      <c r="AC99" s="202">
        <f t="shared" si="18"/>
        <v>18700</v>
      </c>
      <c r="AD99" s="203">
        <f t="shared" si="19"/>
        <v>0</v>
      </c>
      <c r="AE99" s="204">
        <f t="shared" si="20"/>
        <v>0</v>
      </c>
      <c r="AF99" s="205"/>
      <c r="AG99" s="206" t="str">
        <f t="shared" si="22"/>
        <v>UPDATE MU_PRODUCT SET MU_TREATMENT_ID = 'C1713152686736000000046' WHERE MU_PRODUCT_ID = 'P174533104211000000000263';</v>
      </c>
    </row>
    <row r="100" spans="1:33" ht="43.2">
      <c r="A100" s="490" t="str">
        <f>VLOOKUP(B100,거래처ID!$A$2:$B$36,2,FALSE)</f>
        <v>C173258871030100000000067</v>
      </c>
      <c r="B100" s="427" t="s">
        <v>245</v>
      </c>
      <c r="C100" s="353" t="e">
        <f t="shared" si="23"/>
        <v>#N/A</v>
      </c>
      <c r="D100" s="353" t="e">
        <f t="shared" si="24"/>
        <v>#N/A</v>
      </c>
      <c r="E100" s="353" t="e">
        <f t="shared" si="25"/>
        <v>#N/A</v>
      </c>
      <c r="F100" s="189"/>
      <c r="G100" s="442"/>
      <c r="H100" s="545" t="str">
        <f>VLOOKUP(I100,Sheet1!$A$1:$B$5,2,FALSE)</f>
        <v>C1713152686736000000046</v>
      </c>
      <c r="I100" s="420" t="s">
        <v>265</v>
      </c>
      <c r="J100" s="329"/>
      <c r="K100" s="493" t="str">
        <f>VLOOKUP(L100,PRODUCTID!C96:D221,2,FALSE)</f>
        <v>P174533104211000000000264</v>
      </c>
      <c r="L100" s="191" t="s">
        <v>108</v>
      </c>
      <c r="M100" s="379">
        <v>1</v>
      </c>
      <c r="N100" s="380" t="s">
        <v>263</v>
      </c>
      <c r="O100" s="380">
        <v>1</v>
      </c>
      <c r="P100" s="381" t="s">
        <v>263</v>
      </c>
      <c r="Q100" s="258">
        <v>73333</v>
      </c>
      <c r="R100" s="193">
        <v>3</v>
      </c>
      <c r="S100" s="262">
        <f t="shared" si="13"/>
        <v>219999</v>
      </c>
      <c r="T100" s="195"/>
      <c r="U100" s="196"/>
      <c r="V100" s="197">
        <f t="shared" si="14"/>
        <v>0</v>
      </c>
      <c r="W100" s="266"/>
      <c r="X100" s="199"/>
      <c r="Y100" s="200">
        <f t="shared" si="15"/>
        <v>0</v>
      </c>
      <c r="Z100" s="195">
        <f t="shared" si="16"/>
        <v>0</v>
      </c>
      <c r="AA100" s="269"/>
      <c r="AB100" s="197">
        <f t="shared" si="17"/>
        <v>0</v>
      </c>
      <c r="AC100" s="202">
        <f t="shared" si="18"/>
        <v>73333</v>
      </c>
      <c r="AD100" s="203">
        <f t="shared" si="19"/>
        <v>3</v>
      </c>
      <c r="AE100" s="204">
        <f t="shared" si="20"/>
        <v>219999</v>
      </c>
      <c r="AF100" s="205"/>
      <c r="AG100" s="206" t="str">
        <f t="shared" si="22"/>
        <v>UPDATE MU_PRODUCT SET MU_TREATMENT_ID = 'C1713152686736000000046' WHERE MU_PRODUCT_ID = 'P174533104211000000000264';</v>
      </c>
    </row>
    <row r="101" spans="1:33" ht="43.2">
      <c r="A101" s="490" t="str">
        <f>VLOOKUP(B101,거래처ID!$A$2:$B$36,2,FALSE)</f>
        <v>C173258871030100000000067</v>
      </c>
      <c r="B101" s="427" t="s">
        <v>245</v>
      </c>
      <c r="C101" s="353" t="e">
        <f t="shared" si="23"/>
        <v>#N/A</v>
      </c>
      <c r="D101" s="353" t="e">
        <f t="shared" si="24"/>
        <v>#N/A</v>
      </c>
      <c r="E101" s="353" t="e">
        <f t="shared" si="25"/>
        <v>#N/A</v>
      </c>
      <c r="F101" s="189"/>
      <c r="G101" s="442"/>
      <c r="H101" s="545" t="str">
        <f>VLOOKUP(I101,Sheet1!$A$1:$B$5,2,FALSE)</f>
        <v>C1713152686736000000046</v>
      </c>
      <c r="I101" s="420" t="s">
        <v>265</v>
      </c>
      <c r="J101" s="329"/>
      <c r="K101" s="493" t="str">
        <f>VLOOKUP(L101,PRODUCTID!C97:D222,2,FALSE)</f>
        <v>P174533104211000000000265</v>
      </c>
      <c r="L101" s="191" t="s">
        <v>109</v>
      </c>
      <c r="M101" s="379">
        <v>1</v>
      </c>
      <c r="N101" s="380" t="s">
        <v>263</v>
      </c>
      <c r="O101" s="380">
        <v>1</v>
      </c>
      <c r="P101" s="381" t="s">
        <v>263</v>
      </c>
      <c r="Q101" s="258">
        <v>27500</v>
      </c>
      <c r="R101" s="193">
        <v>2</v>
      </c>
      <c r="S101" s="262">
        <f t="shared" si="13"/>
        <v>55000</v>
      </c>
      <c r="T101" s="195"/>
      <c r="U101" s="196"/>
      <c r="V101" s="197">
        <f t="shared" si="14"/>
        <v>0</v>
      </c>
      <c r="W101" s="266"/>
      <c r="X101" s="199"/>
      <c r="Y101" s="200">
        <f t="shared" si="15"/>
        <v>0</v>
      </c>
      <c r="Z101" s="195">
        <f t="shared" si="16"/>
        <v>0</v>
      </c>
      <c r="AA101" s="269"/>
      <c r="AB101" s="197">
        <f t="shared" si="17"/>
        <v>0</v>
      </c>
      <c r="AC101" s="202">
        <f t="shared" si="18"/>
        <v>27500</v>
      </c>
      <c r="AD101" s="203">
        <f t="shared" si="19"/>
        <v>2</v>
      </c>
      <c r="AE101" s="204">
        <f t="shared" si="20"/>
        <v>55000</v>
      </c>
      <c r="AF101" s="205"/>
      <c r="AG101" s="206" t="str">
        <f t="shared" si="22"/>
        <v>UPDATE MU_PRODUCT SET MU_TREATMENT_ID = 'C1713152686736000000046' WHERE MU_PRODUCT_ID = 'P174533104211000000000265';</v>
      </c>
    </row>
    <row r="102" spans="1:33" ht="43.2">
      <c r="A102" s="490" t="str">
        <f>VLOOKUP(B102,거래처ID!$A$2:$B$36,2,FALSE)</f>
        <v>C173258871030100000000067</v>
      </c>
      <c r="B102" s="427" t="s">
        <v>245</v>
      </c>
      <c r="C102" s="353" t="e">
        <f t="shared" si="23"/>
        <v>#N/A</v>
      </c>
      <c r="D102" s="353" t="e">
        <f t="shared" si="24"/>
        <v>#N/A</v>
      </c>
      <c r="E102" s="353" t="e">
        <f t="shared" si="25"/>
        <v>#N/A</v>
      </c>
      <c r="F102" s="189"/>
      <c r="G102" s="442"/>
      <c r="H102" s="545" t="str">
        <f>VLOOKUP(I102,Sheet1!$A$1:$B$5,2,FALSE)</f>
        <v>C1713152686736000000046</v>
      </c>
      <c r="I102" s="420" t="s">
        <v>265</v>
      </c>
      <c r="J102" s="329"/>
      <c r="K102" s="493" t="str">
        <f>VLOOKUP(L102,PRODUCTID!C98:D223,2,FALSE)</f>
        <v>P174533104211000000000266</v>
      </c>
      <c r="L102" s="191" t="s">
        <v>110</v>
      </c>
      <c r="M102" s="379">
        <v>1</v>
      </c>
      <c r="N102" s="380" t="s">
        <v>263</v>
      </c>
      <c r="O102" s="380">
        <v>1</v>
      </c>
      <c r="P102" s="381" t="s">
        <v>263</v>
      </c>
      <c r="Q102" s="258">
        <v>75200</v>
      </c>
      <c r="R102" s="193">
        <v>1</v>
      </c>
      <c r="S102" s="262">
        <f t="shared" si="13"/>
        <v>75200</v>
      </c>
      <c r="T102" s="195"/>
      <c r="U102" s="196"/>
      <c r="V102" s="197">
        <f t="shared" si="14"/>
        <v>0</v>
      </c>
      <c r="W102" s="266"/>
      <c r="X102" s="199"/>
      <c r="Y102" s="200">
        <f t="shared" si="15"/>
        <v>0</v>
      </c>
      <c r="Z102" s="195">
        <f t="shared" si="16"/>
        <v>0</v>
      </c>
      <c r="AA102" s="269"/>
      <c r="AB102" s="197">
        <f t="shared" si="17"/>
        <v>0</v>
      </c>
      <c r="AC102" s="202">
        <f t="shared" si="18"/>
        <v>75200</v>
      </c>
      <c r="AD102" s="203">
        <f t="shared" si="19"/>
        <v>1</v>
      </c>
      <c r="AE102" s="204">
        <f t="shared" si="20"/>
        <v>75200</v>
      </c>
      <c r="AF102" s="205"/>
      <c r="AG102" s="206" t="str">
        <f t="shared" si="22"/>
        <v>UPDATE MU_PRODUCT SET MU_TREATMENT_ID = 'C1713152686736000000046' WHERE MU_PRODUCT_ID = 'P174533104211000000000266';</v>
      </c>
    </row>
    <row r="103" spans="1:33" ht="43.2">
      <c r="A103" s="490" t="str">
        <f>VLOOKUP(B103,거래처ID!$A$2:$B$36,2,FALSE)</f>
        <v>C173258871030100000000068</v>
      </c>
      <c r="B103" s="427" t="s">
        <v>246</v>
      </c>
      <c r="C103" s="353" t="e">
        <f t="shared" si="23"/>
        <v>#N/A</v>
      </c>
      <c r="D103" s="353" t="e">
        <f t="shared" si="24"/>
        <v>#N/A</v>
      </c>
      <c r="E103" s="353" t="e">
        <f t="shared" si="25"/>
        <v>#N/A</v>
      </c>
      <c r="F103" s="189"/>
      <c r="G103" s="442"/>
      <c r="H103" s="545" t="str">
        <f>VLOOKUP(I103,Sheet1!$A$1:$B$5,2,FALSE)</f>
        <v>C1713152686736000000046</v>
      </c>
      <c r="I103" s="420" t="s">
        <v>265</v>
      </c>
      <c r="J103" s="329"/>
      <c r="K103" s="493" t="str">
        <f>VLOOKUP(L103,PRODUCTID!C99:D224,2,FALSE)</f>
        <v>P174533104211000000000267</v>
      </c>
      <c r="L103" s="207" t="s">
        <v>111</v>
      </c>
      <c r="M103" s="379">
        <v>1</v>
      </c>
      <c r="N103" s="380" t="s">
        <v>263</v>
      </c>
      <c r="O103" s="380">
        <v>1</v>
      </c>
      <c r="P103" s="381" t="s">
        <v>263</v>
      </c>
      <c r="Q103" s="258">
        <v>8500</v>
      </c>
      <c r="R103" s="193">
        <v>84</v>
      </c>
      <c r="S103" s="262">
        <f t="shared" si="13"/>
        <v>714000</v>
      </c>
      <c r="T103" s="195"/>
      <c r="U103" s="196"/>
      <c r="V103" s="197">
        <f t="shared" si="14"/>
        <v>0</v>
      </c>
      <c r="W103" s="266"/>
      <c r="X103" s="199"/>
      <c r="Y103" s="200">
        <f t="shared" si="15"/>
        <v>0</v>
      </c>
      <c r="Z103" s="195">
        <f t="shared" si="16"/>
        <v>0</v>
      </c>
      <c r="AA103" s="269"/>
      <c r="AB103" s="197">
        <f t="shared" si="17"/>
        <v>0</v>
      </c>
      <c r="AC103" s="202">
        <f t="shared" si="18"/>
        <v>8500</v>
      </c>
      <c r="AD103" s="203">
        <f t="shared" si="19"/>
        <v>84</v>
      </c>
      <c r="AE103" s="204">
        <f t="shared" si="20"/>
        <v>714000</v>
      </c>
      <c r="AF103" s="205"/>
      <c r="AG103" s="206" t="str">
        <f t="shared" si="22"/>
        <v>UPDATE MU_PRODUCT SET MU_TREATMENT_ID = 'C1713152686736000000046' WHERE MU_PRODUCT_ID = 'P174533104211000000000267';</v>
      </c>
    </row>
    <row r="104" spans="1:33" ht="43.2">
      <c r="A104" s="490" t="str">
        <f>VLOOKUP(B104,거래처ID!$A$2:$B$36,2,FALSE)</f>
        <v>C173258871030100000000069</v>
      </c>
      <c r="B104" s="427" t="s">
        <v>247</v>
      </c>
      <c r="C104" s="353" t="e">
        <f t="shared" si="23"/>
        <v>#N/A</v>
      </c>
      <c r="D104" s="361" t="s">
        <v>278</v>
      </c>
      <c r="E104" s="361" t="s">
        <v>279</v>
      </c>
      <c r="F104" s="189"/>
      <c r="G104" s="442"/>
      <c r="H104" s="545" t="str">
        <f>VLOOKUP(I104,Sheet1!$A$1:$B$5,2,FALSE)</f>
        <v>C1713152686736000000050</v>
      </c>
      <c r="I104" s="420" t="s">
        <v>283</v>
      </c>
      <c r="J104" s="329"/>
      <c r="K104" s="493" t="str">
        <f>VLOOKUP(L104,PRODUCTID!C100:D225,2,FALSE)</f>
        <v>P174533104211000000000268</v>
      </c>
      <c r="L104" s="191" t="s">
        <v>112</v>
      </c>
      <c r="M104" s="379">
        <v>1</v>
      </c>
      <c r="N104" s="380" t="s">
        <v>263</v>
      </c>
      <c r="O104" s="380">
        <v>1</v>
      </c>
      <c r="P104" s="381" t="s">
        <v>263</v>
      </c>
      <c r="Q104" s="258">
        <v>0</v>
      </c>
      <c r="R104" s="193">
        <v>2</v>
      </c>
      <c r="S104" s="262">
        <v>0</v>
      </c>
      <c r="T104" s="195"/>
      <c r="U104" s="196"/>
      <c r="V104" s="197">
        <v>0</v>
      </c>
      <c r="W104" s="266">
        <v>0</v>
      </c>
      <c r="X104" s="199">
        <v>0</v>
      </c>
      <c r="Y104" s="200">
        <v>0</v>
      </c>
      <c r="Z104" s="195">
        <v>0</v>
      </c>
      <c r="AA104" s="269"/>
      <c r="AB104" s="197">
        <v>0</v>
      </c>
      <c r="AC104" s="202">
        <v>0</v>
      </c>
      <c r="AD104" s="203">
        <v>2</v>
      </c>
      <c r="AE104" s="204">
        <v>0</v>
      </c>
      <c r="AF104" s="205"/>
      <c r="AG104" s="206" t="str">
        <f t="shared" si="22"/>
        <v>UPDATE MU_PRODUCT SET MU_TREATMENT_ID = 'C1713152686736000000050' WHERE MU_PRODUCT_ID = 'P174533104211000000000268';</v>
      </c>
    </row>
    <row r="105" spans="1:33" ht="43.2">
      <c r="A105" s="490" t="str">
        <f>VLOOKUP(B105,거래처ID!$A$2:$B$36,2,FALSE)</f>
        <v>C173258871030100000000069</v>
      </c>
      <c r="B105" s="427" t="s">
        <v>247</v>
      </c>
      <c r="C105" s="353" t="e">
        <f t="shared" si="23"/>
        <v>#N/A</v>
      </c>
      <c r="D105" s="361" t="s">
        <v>278</v>
      </c>
      <c r="E105" s="361" t="s">
        <v>279</v>
      </c>
      <c r="F105" s="189"/>
      <c r="G105" s="442"/>
      <c r="H105" s="545" t="str">
        <f>VLOOKUP(I105,Sheet1!$A$1:$B$5,2,FALSE)</f>
        <v>C1713152686736000000050</v>
      </c>
      <c r="I105" s="420" t="s">
        <v>282</v>
      </c>
      <c r="J105" s="329"/>
      <c r="K105" s="493" t="str">
        <f>VLOOKUP(L105,PRODUCTID!C101:D226,2,FALSE)</f>
        <v>P174533104211000000000269</v>
      </c>
      <c r="L105" s="207" t="s">
        <v>113</v>
      </c>
      <c r="M105" s="379">
        <v>1</v>
      </c>
      <c r="N105" s="380" t="s">
        <v>263</v>
      </c>
      <c r="O105" s="380">
        <v>1</v>
      </c>
      <c r="P105" s="381" t="s">
        <v>263</v>
      </c>
      <c r="Q105" s="258">
        <v>32857.142800000001</v>
      </c>
      <c r="R105" s="193">
        <v>6</v>
      </c>
      <c r="S105" s="262">
        <f t="shared" si="13"/>
        <v>197142.85680000001</v>
      </c>
      <c r="T105" s="195"/>
      <c r="U105" s="196"/>
      <c r="V105" s="197">
        <f t="shared" si="14"/>
        <v>0</v>
      </c>
      <c r="W105" s="266"/>
      <c r="X105" s="199"/>
      <c r="Y105" s="200">
        <f t="shared" si="15"/>
        <v>0</v>
      </c>
      <c r="Z105" s="195"/>
      <c r="AA105" s="269"/>
      <c r="AB105" s="197"/>
      <c r="AC105" s="202">
        <f t="shared" si="18"/>
        <v>32857.142800000001</v>
      </c>
      <c r="AD105" s="203">
        <f t="shared" si="19"/>
        <v>6</v>
      </c>
      <c r="AE105" s="204">
        <f t="shared" si="20"/>
        <v>197142.85680000001</v>
      </c>
      <c r="AF105" s="205"/>
      <c r="AG105" s="206" t="str">
        <f t="shared" si="22"/>
        <v>UPDATE MU_PRODUCT SET MU_TREATMENT_ID = 'C1713152686736000000050' WHERE MU_PRODUCT_ID = 'P174533104211000000000269';</v>
      </c>
    </row>
    <row r="106" spans="1:33" ht="43.2">
      <c r="A106" s="490" t="str">
        <f>VLOOKUP(B106,거래처ID!$A$2:$B$36,2,FALSE)</f>
        <v>C173258871030100000000069</v>
      </c>
      <c r="B106" s="427" t="s">
        <v>247</v>
      </c>
      <c r="C106" s="353" t="e">
        <f t="shared" si="23"/>
        <v>#N/A</v>
      </c>
      <c r="D106" s="361" t="s">
        <v>278</v>
      </c>
      <c r="E106" s="361" t="s">
        <v>279</v>
      </c>
      <c r="F106" s="189"/>
      <c r="G106" s="442"/>
      <c r="H106" s="545" t="str">
        <f>VLOOKUP(I106,Sheet1!$A$1:$B$5,2,FALSE)</f>
        <v>C1713152686736000000050</v>
      </c>
      <c r="I106" s="420" t="s">
        <v>282</v>
      </c>
      <c r="J106" s="329"/>
      <c r="K106" s="493" t="str">
        <f>VLOOKUP(L106,PRODUCTID!C102:D227,2,FALSE)</f>
        <v>P174533104211000000000270</v>
      </c>
      <c r="L106" s="207" t="s">
        <v>114</v>
      </c>
      <c r="M106" s="379">
        <v>1</v>
      </c>
      <c r="N106" s="380" t="s">
        <v>263</v>
      </c>
      <c r="O106" s="380">
        <v>1</v>
      </c>
      <c r="P106" s="381" t="s">
        <v>263</v>
      </c>
      <c r="Q106" s="258">
        <v>30000</v>
      </c>
      <c r="R106" s="193">
        <v>3</v>
      </c>
      <c r="S106" s="262">
        <f t="shared" si="13"/>
        <v>90000</v>
      </c>
      <c r="T106" s="195"/>
      <c r="U106" s="196"/>
      <c r="V106" s="197">
        <f t="shared" si="14"/>
        <v>0</v>
      </c>
      <c r="W106" s="266"/>
      <c r="X106" s="199"/>
      <c r="Y106" s="200">
        <f t="shared" si="15"/>
        <v>0</v>
      </c>
      <c r="Z106" s="195">
        <f t="shared" si="16"/>
        <v>0</v>
      </c>
      <c r="AA106" s="269"/>
      <c r="AB106" s="197">
        <f t="shared" si="17"/>
        <v>0</v>
      </c>
      <c r="AC106" s="202">
        <f t="shared" si="18"/>
        <v>30000</v>
      </c>
      <c r="AD106" s="203">
        <f t="shared" si="19"/>
        <v>3</v>
      </c>
      <c r="AE106" s="204">
        <f t="shared" si="20"/>
        <v>90000</v>
      </c>
      <c r="AF106" s="205"/>
      <c r="AG106" s="206" t="str">
        <f t="shared" si="22"/>
        <v>UPDATE MU_PRODUCT SET MU_TREATMENT_ID = 'C1713152686736000000050' WHERE MU_PRODUCT_ID = 'P174533104211000000000270';</v>
      </c>
    </row>
    <row r="107" spans="1:33" ht="43.2">
      <c r="A107" s="490" t="str">
        <f>VLOOKUP(B107,거래처ID!$A$2:$B$36,2,FALSE)</f>
        <v>C173258871030100000000069</v>
      </c>
      <c r="B107" s="427" t="s">
        <v>247</v>
      </c>
      <c r="C107" s="353" t="e">
        <f t="shared" si="23"/>
        <v>#N/A</v>
      </c>
      <c r="D107" s="361" t="s">
        <v>278</v>
      </c>
      <c r="E107" s="361" t="s">
        <v>279</v>
      </c>
      <c r="F107" s="189"/>
      <c r="G107" s="442"/>
      <c r="H107" s="545" t="str">
        <f>VLOOKUP(I107,Sheet1!$A$1:$B$5,2,FALSE)</f>
        <v>C1713152686736000000050</v>
      </c>
      <c r="I107" s="420" t="s">
        <v>282</v>
      </c>
      <c r="J107" s="329"/>
      <c r="K107" s="493" t="str">
        <f>VLOOKUP(L107,PRODUCTID!C103:D228,2,FALSE)</f>
        <v>P174533104211000000000271</v>
      </c>
      <c r="L107" s="191" t="s">
        <v>115</v>
      </c>
      <c r="M107" s="379">
        <v>1</v>
      </c>
      <c r="N107" s="380" t="s">
        <v>263</v>
      </c>
      <c r="O107" s="380">
        <v>1</v>
      </c>
      <c r="P107" s="381" t="s">
        <v>263</v>
      </c>
      <c r="Q107" s="258">
        <v>53600</v>
      </c>
      <c r="R107" s="193">
        <v>0</v>
      </c>
      <c r="S107" s="262">
        <f t="shared" si="13"/>
        <v>0</v>
      </c>
      <c r="T107" s="195"/>
      <c r="U107" s="196"/>
      <c r="V107" s="197">
        <f t="shared" si="14"/>
        <v>0</v>
      </c>
      <c r="W107" s="266"/>
      <c r="X107" s="199"/>
      <c r="Y107" s="200">
        <f t="shared" si="15"/>
        <v>0</v>
      </c>
      <c r="Z107" s="195">
        <f t="shared" si="16"/>
        <v>0</v>
      </c>
      <c r="AA107" s="269"/>
      <c r="AB107" s="197">
        <f t="shared" si="17"/>
        <v>0</v>
      </c>
      <c r="AC107" s="202">
        <f t="shared" si="18"/>
        <v>53600</v>
      </c>
      <c r="AD107" s="203">
        <f t="shared" si="19"/>
        <v>0</v>
      </c>
      <c r="AE107" s="204">
        <f t="shared" si="20"/>
        <v>0</v>
      </c>
      <c r="AF107" s="205"/>
      <c r="AG107" s="206" t="str">
        <f t="shared" si="22"/>
        <v>UPDATE MU_PRODUCT SET MU_TREATMENT_ID = 'C1713152686736000000050' WHERE MU_PRODUCT_ID = 'P174533104211000000000271';</v>
      </c>
    </row>
    <row r="108" spans="1:33" ht="43.2">
      <c r="A108" s="490" t="str">
        <f>VLOOKUP(B108,거래처ID!$A$2:$B$36,2,FALSE)</f>
        <v>C173258871030100000000069</v>
      </c>
      <c r="B108" s="427" t="s">
        <v>247</v>
      </c>
      <c r="C108" s="353" t="e">
        <f t="shared" si="23"/>
        <v>#N/A</v>
      </c>
      <c r="D108" s="361" t="s">
        <v>278</v>
      </c>
      <c r="E108" s="361" t="s">
        <v>279</v>
      </c>
      <c r="F108" s="189"/>
      <c r="G108" s="442"/>
      <c r="H108" s="545" t="str">
        <f>VLOOKUP(I108,Sheet1!$A$1:$B$5,2,FALSE)</f>
        <v>C1713152686736000000046</v>
      </c>
      <c r="I108" s="420" t="s">
        <v>265</v>
      </c>
      <c r="J108" s="329"/>
      <c r="K108" s="493" t="str">
        <f>VLOOKUP(L108,PRODUCTID!C104:D229,2,FALSE)</f>
        <v>P174533104211000000000272</v>
      </c>
      <c r="L108" s="191" t="s">
        <v>116</v>
      </c>
      <c r="M108" s="379">
        <v>1</v>
      </c>
      <c r="N108" s="380" t="s">
        <v>263</v>
      </c>
      <c r="O108" s="380">
        <v>1</v>
      </c>
      <c r="P108" s="381" t="s">
        <v>263</v>
      </c>
      <c r="Q108" s="258">
        <v>2500</v>
      </c>
      <c r="R108" s="193">
        <v>10</v>
      </c>
      <c r="S108" s="262">
        <f t="shared" si="13"/>
        <v>25000</v>
      </c>
      <c r="T108" s="195"/>
      <c r="U108" s="196"/>
      <c r="V108" s="197">
        <f t="shared" si="14"/>
        <v>0</v>
      </c>
      <c r="W108" s="266"/>
      <c r="X108" s="199"/>
      <c r="Y108" s="200">
        <f t="shared" si="15"/>
        <v>0</v>
      </c>
      <c r="Z108" s="195">
        <f t="shared" si="16"/>
        <v>0</v>
      </c>
      <c r="AA108" s="269"/>
      <c r="AB108" s="197">
        <f t="shared" si="17"/>
        <v>0</v>
      </c>
      <c r="AC108" s="202">
        <f t="shared" si="18"/>
        <v>2500</v>
      </c>
      <c r="AD108" s="203">
        <f t="shared" si="19"/>
        <v>10</v>
      </c>
      <c r="AE108" s="204">
        <f t="shared" si="20"/>
        <v>25000</v>
      </c>
      <c r="AF108" s="205"/>
      <c r="AG108" s="206" t="str">
        <f t="shared" si="22"/>
        <v>UPDATE MU_PRODUCT SET MU_TREATMENT_ID = 'C1713152686736000000046' WHERE MU_PRODUCT_ID = 'P174533104211000000000272';</v>
      </c>
    </row>
    <row r="109" spans="1:33" ht="43.2">
      <c r="A109" s="490" t="str">
        <f>VLOOKUP(B109,거래처ID!$A$2:$B$36,2,FALSE)</f>
        <v>C173258871030100000000070</v>
      </c>
      <c r="B109" s="427" t="s">
        <v>248</v>
      </c>
      <c r="C109" s="353" t="e">
        <f t="shared" si="23"/>
        <v>#N/A</v>
      </c>
      <c r="D109" s="353" t="e">
        <f t="shared" ref="D109:D130" si="26">VLOOKUP(B109,$B$6:$D$55,3,0)</f>
        <v>#N/A</v>
      </c>
      <c r="E109" s="353" t="e">
        <f t="shared" ref="E109:E130" si="27">VLOOKUP(B109,$B$6:$L$55,4,0)</f>
        <v>#N/A</v>
      </c>
      <c r="F109" s="189"/>
      <c r="G109" s="442"/>
      <c r="H109" s="545" t="str">
        <f>VLOOKUP(I109,Sheet1!$A$1:$B$5,2,FALSE)</f>
        <v>C1713152686736000000046</v>
      </c>
      <c r="I109" s="420" t="s">
        <v>265</v>
      </c>
      <c r="J109" s="329"/>
      <c r="K109" s="493" t="str">
        <f>VLOOKUP(L109,PRODUCTID!C105:D230,2,FALSE)</f>
        <v>P174533104211000000000273</v>
      </c>
      <c r="L109" s="191" t="s">
        <v>117</v>
      </c>
      <c r="M109" s="379">
        <v>1</v>
      </c>
      <c r="N109" s="380" t="s">
        <v>263</v>
      </c>
      <c r="O109" s="380">
        <v>1</v>
      </c>
      <c r="P109" s="381" t="s">
        <v>263</v>
      </c>
      <c r="Q109" s="258">
        <v>72600</v>
      </c>
      <c r="R109" s="193">
        <v>0</v>
      </c>
      <c r="S109" s="262">
        <v>0</v>
      </c>
      <c r="T109" s="195"/>
      <c r="U109" s="196"/>
      <c r="V109" s="197">
        <v>0</v>
      </c>
      <c r="W109" s="266">
        <v>72600</v>
      </c>
      <c r="X109" s="199">
        <v>0</v>
      </c>
      <c r="Y109" s="200">
        <v>0</v>
      </c>
      <c r="Z109" s="195">
        <v>72600</v>
      </c>
      <c r="AA109" s="269"/>
      <c r="AB109" s="197">
        <v>0</v>
      </c>
      <c r="AC109" s="202">
        <v>72600</v>
      </c>
      <c r="AD109" s="203">
        <v>0</v>
      </c>
      <c r="AE109" s="204">
        <v>0</v>
      </c>
      <c r="AF109" s="205"/>
      <c r="AG109" s="206" t="str">
        <f t="shared" si="22"/>
        <v>UPDATE MU_PRODUCT SET MU_TREATMENT_ID = 'C1713152686736000000046' WHERE MU_PRODUCT_ID = 'P174533104211000000000273';</v>
      </c>
    </row>
    <row r="110" spans="1:33" ht="43.2">
      <c r="A110" s="490" t="str">
        <f>VLOOKUP(B110,거래처ID!$A$2:$B$36,2,FALSE)</f>
        <v>C173258871030100000000070</v>
      </c>
      <c r="B110" s="427" t="s">
        <v>248</v>
      </c>
      <c r="C110" s="353" t="e">
        <f t="shared" si="23"/>
        <v>#N/A</v>
      </c>
      <c r="D110" s="353" t="e">
        <f t="shared" si="26"/>
        <v>#N/A</v>
      </c>
      <c r="E110" s="353" t="e">
        <f t="shared" si="27"/>
        <v>#N/A</v>
      </c>
      <c r="F110" s="189"/>
      <c r="G110" s="442"/>
      <c r="H110" s="545" t="str">
        <f>VLOOKUP(I110,Sheet1!$A$1:$B$5,2,FALSE)</f>
        <v>C1713152686736000000046</v>
      </c>
      <c r="I110" s="420" t="s">
        <v>265</v>
      </c>
      <c r="J110" s="329"/>
      <c r="K110" s="493" t="str">
        <f>VLOOKUP(L110,PRODUCTID!C106:D231,2,FALSE)</f>
        <v>P174533104211000000000274</v>
      </c>
      <c r="L110" s="191" t="s">
        <v>118</v>
      </c>
      <c r="M110" s="379">
        <v>1</v>
      </c>
      <c r="N110" s="380" t="s">
        <v>263</v>
      </c>
      <c r="O110" s="380">
        <v>1</v>
      </c>
      <c r="P110" s="381" t="s">
        <v>263</v>
      </c>
      <c r="Q110" s="258">
        <v>84700</v>
      </c>
      <c r="R110" s="193">
        <v>0</v>
      </c>
      <c r="S110" s="262">
        <v>0</v>
      </c>
      <c r="T110" s="195"/>
      <c r="U110" s="196"/>
      <c r="V110" s="197">
        <v>0</v>
      </c>
      <c r="W110" s="266">
        <v>84700</v>
      </c>
      <c r="X110" s="199">
        <v>0</v>
      </c>
      <c r="Y110" s="200">
        <v>0</v>
      </c>
      <c r="Z110" s="195">
        <v>84700</v>
      </c>
      <c r="AA110" s="269"/>
      <c r="AB110" s="197">
        <v>0</v>
      </c>
      <c r="AC110" s="202">
        <v>84700</v>
      </c>
      <c r="AD110" s="203">
        <v>0</v>
      </c>
      <c r="AE110" s="204">
        <v>0</v>
      </c>
      <c r="AF110" s="205"/>
      <c r="AG110" s="206" t="str">
        <f t="shared" si="22"/>
        <v>UPDATE MU_PRODUCT SET MU_TREATMENT_ID = 'C1713152686736000000046' WHERE MU_PRODUCT_ID = 'P174533104211000000000274';</v>
      </c>
    </row>
    <row r="111" spans="1:33" ht="43.2">
      <c r="A111" s="490" t="str">
        <f>VLOOKUP(B111,거래처ID!$A$2:$B$36,2,FALSE)</f>
        <v>C173258871030100000000070</v>
      </c>
      <c r="B111" s="427" t="s">
        <v>248</v>
      </c>
      <c r="C111" s="353" t="e">
        <f t="shared" si="23"/>
        <v>#N/A</v>
      </c>
      <c r="D111" s="353" t="e">
        <f t="shared" si="26"/>
        <v>#N/A</v>
      </c>
      <c r="E111" s="353" t="e">
        <f t="shared" si="27"/>
        <v>#N/A</v>
      </c>
      <c r="F111" s="189"/>
      <c r="G111" s="442"/>
      <c r="H111" s="545" t="str">
        <f>VLOOKUP(I111,Sheet1!$A$1:$B$5,2,FALSE)</f>
        <v>C1713152686736000000046</v>
      </c>
      <c r="I111" s="420" t="s">
        <v>265</v>
      </c>
      <c r="J111" s="329"/>
      <c r="K111" s="493" t="str">
        <f>VLOOKUP(L111,PRODUCTID!C107:D232,2,FALSE)</f>
        <v>P174533104211000000000275</v>
      </c>
      <c r="L111" s="191" t="s">
        <v>119</v>
      </c>
      <c r="M111" s="379">
        <v>1</v>
      </c>
      <c r="N111" s="380" t="s">
        <v>263</v>
      </c>
      <c r="O111" s="380">
        <v>1</v>
      </c>
      <c r="P111" s="381" t="s">
        <v>263</v>
      </c>
      <c r="Q111" s="258">
        <v>68200</v>
      </c>
      <c r="R111" s="193">
        <v>0</v>
      </c>
      <c r="S111" s="262">
        <v>0</v>
      </c>
      <c r="T111" s="292"/>
      <c r="U111" s="293"/>
      <c r="V111" s="197">
        <v>0</v>
      </c>
      <c r="W111" s="266">
        <v>68200</v>
      </c>
      <c r="X111" s="199">
        <v>0</v>
      </c>
      <c r="Y111" s="200">
        <v>0</v>
      </c>
      <c r="Z111" s="292">
        <v>68200</v>
      </c>
      <c r="AA111" s="295"/>
      <c r="AB111" s="294">
        <v>0</v>
      </c>
      <c r="AC111" s="202">
        <v>68200</v>
      </c>
      <c r="AD111" s="203">
        <v>0</v>
      </c>
      <c r="AE111" s="204">
        <v>0</v>
      </c>
      <c r="AF111" s="205"/>
      <c r="AG111" s="206" t="str">
        <f t="shared" si="22"/>
        <v>UPDATE MU_PRODUCT SET MU_TREATMENT_ID = 'C1713152686736000000046' WHERE MU_PRODUCT_ID = 'P174533104211000000000275';</v>
      </c>
    </row>
    <row r="112" spans="1:33" ht="43.2">
      <c r="A112" s="490" t="str">
        <f>VLOOKUP(B112,거래처ID!$A$2:$B$36,2,FALSE)</f>
        <v>C173258871030100000000070</v>
      </c>
      <c r="B112" s="427" t="s">
        <v>248</v>
      </c>
      <c r="C112" s="353" t="e">
        <f t="shared" si="23"/>
        <v>#N/A</v>
      </c>
      <c r="D112" s="353" t="e">
        <f t="shared" si="26"/>
        <v>#N/A</v>
      </c>
      <c r="E112" s="353" t="e">
        <f t="shared" si="27"/>
        <v>#N/A</v>
      </c>
      <c r="F112" s="189"/>
      <c r="G112" s="442"/>
      <c r="H112" s="545" t="str">
        <f>VLOOKUP(I112,Sheet1!$A$1:$B$5,2,FALSE)</f>
        <v>C1713152686736000000046</v>
      </c>
      <c r="I112" s="420" t="s">
        <v>265</v>
      </c>
      <c r="J112" s="329"/>
      <c r="K112" s="493" t="str">
        <f>VLOOKUP(L112,PRODUCTID!C108:D233,2,FALSE)</f>
        <v>P174533104211000000000276</v>
      </c>
      <c r="L112" s="207" t="s">
        <v>120</v>
      </c>
      <c r="M112" s="379">
        <v>1</v>
      </c>
      <c r="N112" s="380" t="s">
        <v>263</v>
      </c>
      <c r="O112" s="380">
        <v>1</v>
      </c>
      <c r="P112" s="381" t="s">
        <v>263</v>
      </c>
      <c r="Q112" s="258">
        <v>2904</v>
      </c>
      <c r="R112" s="193">
        <v>37.5</v>
      </c>
      <c r="S112" s="262">
        <f t="shared" si="13"/>
        <v>108900</v>
      </c>
      <c r="T112" s="195"/>
      <c r="U112" s="196"/>
      <c r="V112" s="197">
        <f t="shared" si="14"/>
        <v>0</v>
      </c>
      <c r="W112" s="266"/>
      <c r="X112" s="199"/>
      <c r="Y112" s="200">
        <f t="shared" si="15"/>
        <v>0</v>
      </c>
      <c r="Z112" s="195">
        <f t="shared" si="16"/>
        <v>0</v>
      </c>
      <c r="AA112" s="269"/>
      <c r="AB112" s="197"/>
      <c r="AC112" s="202">
        <f t="shared" si="18"/>
        <v>2904</v>
      </c>
      <c r="AD112" s="203">
        <f t="shared" si="19"/>
        <v>37.5</v>
      </c>
      <c r="AE112" s="204">
        <f t="shared" si="20"/>
        <v>108900</v>
      </c>
      <c r="AF112" s="205"/>
      <c r="AG112" s="206" t="str">
        <f t="shared" si="22"/>
        <v>UPDATE MU_PRODUCT SET MU_TREATMENT_ID = 'C1713152686736000000046' WHERE MU_PRODUCT_ID = 'P174533104211000000000276';</v>
      </c>
    </row>
    <row r="113" spans="1:33" ht="43.2">
      <c r="A113" s="490" t="str">
        <f>VLOOKUP(B113,거래처ID!$A$2:$B$36,2,FALSE)</f>
        <v>C173258871030100000000071</v>
      </c>
      <c r="B113" s="427" t="s">
        <v>249</v>
      </c>
      <c r="C113" s="353" t="e">
        <f t="shared" si="23"/>
        <v>#N/A</v>
      </c>
      <c r="D113" s="353" t="e">
        <f t="shared" si="26"/>
        <v>#N/A</v>
      </c>
      <c r="E113" s="353" t="e">
        <f t="shared" si="27"/>
        <v>#N/A</v>
      </c>
      <c r="F113" s="189"/>
      <c r="G113" s="442"/>
      <c r="H113" s="545" t="str">
        <f>VLOOKUP(I113,Sheet1!$A$1:$B$5,2,FALSE)</f>
        <v>C1713152686736000000046</v>
      </c>
      <c r="I113" s="420" t="s">
        <v>265</v>
      </c>
      <c r="J113" s="329"/>
      <c r="K113" s="493" t="str">
        <f>VLOOKUP(L113,PRODUCTID!C109:D234,2,FALSE)</f>
        <v>P174533104211000000000277</v>
      </c>
      <c r="L113" s="207" t="s">
        <v>121</v>
      </c>
      <c r="M113" s="379">
        <v>1</v>
      </c>
      <c r="N113" s="380" t="s">
        <v>263</v>
      </c>
      <c r="O113" s="380">
        <v>1</v>
      </c>
      <c r="P113" s="381" t="s">
        <v>263</v>
      </c>
      <c r="Q113" s="258">
        <v>9000</v>
      </c>
      <c r="R113" s="193">
        <v>28</v>
      </c>
      <c r="S113" s="262">
        <f t="shared" si="13"/>
        <v>252000</v>
      </c>
      <c r="T113" s="195"/>
      <c r="U113" s="196"/>
      <c r="V113" s="197">
        <f t="shared" si="14"/>
        <v>0</v>
      </c>
      <c r="W113" s="266"/>
      <c r="X113" s="199"/>
      <c r="Y113" s="200">
        <f t="shared" si="15"/>
        <v>0</v>
      </c>
      <c r="Z113" s="195"/>
      <c r="AA113" s="269"/>
      <c r="AB113" s="197"/>
      <c r="AC113" s="202">
        <f t="shared" si="18"/>
        <v>9000</v>
      </c>
      <c r="AD113" s="203">
        <f t="shared" si="19"/>
        <v>28</v>
      </c>
      <c r="AE113" s="204">
        <f t="shared" si="20"/>
        <v>252000</v>
      </c>
      <c r="AF113" s="205"/>
      <c r="AG113" s="206" t="str">
        <f t="shared" si="22"/>
        <v>UPDATE MU_PRODUCT SET MU_TREATMENT_ID = 'C1713152686736000000046' WHERE MU_PRODUCT_ID = 'P174533104211000000000277';</v>
      </c>
    </row>
    <row r="114" spans="1:33" ht="43.2">
      <c r="A114" s="490" t="str">
        <f>VLOOKUP(B114,거래처ID!$A$2:$B$36,2,FALSE)</f>
        <v>C173258871030100000000071</v>
      </c>
      <c r="B114" s="427" t="s">
        <v>249</v>
      </c>
      <c r="C114" s="353" t="e">
        <f t="shared" si="23"/>
        <v>#N/A</v>
      </c>
      <c r="D114" s="353" t="e">
        <f t="shared" si="26"/>
        <v>#N/A</v>
      </c>
      <c r="E114" s="353" t="e">
        <f t="shared" si="27"/>
        <v>#N/A</v>
      </c>
      <c r="F114" s="189"/>
      <c r="G114" s="442"/>
      <c r="H114" s="545" t="str">
        <f>VLOOKUP(I114,Sheet1!$A$1:$B$5,2,FALSE)</f>
        <v>C1713152686736000000046</v>
      </c>
      <c r="I114" s="420" t="s">
        <v>265</v>
      </c>
      <c r="J114" s="329"/>
      <c r="K114" s="493" t="str">
        <f>VLOOKUP(L114,PRODUCTID!C110:D235,2,FALSE)</f>
        <v>P174533104211000000000278</v>
      </c>
      <c r="L114" s="207" t="s">
        <v>122</v>
      </c>
      <c r="M114" s="379">
        <v>1</v>
      </c>
      <c r="N114" s="380" t="s">
        <v>263</v>
      </c>
      <c r="O114" s="380">
        <v>1</v>
      </c>
      <c r="P114" s="381" t="s">
        <v>263</v>
      </c>
      <c r="Q114" s="258">
        <v>9000</v>
      </c>
      <c r="R114" s="193">
        <v>27</v>
      </c>
      <c r="S114" s="262">
        <f t="shared" si="13"/>
        <v>243000</v>
      </c>
      <c r="T114" s="195"/>
      <c r="U114" s="196"/>
      <c r="V114" s="197">
        <f t="shared" si="14"/>
        <v>0</v>
      </c>
      <c r="W114" s="266"/>
      <c r="X114" s="199"/>
      <c r="Y114" s="200">
        <f t="shared" si="15"/>
        <v>0</v>
      </c>
      <c r="Z114" s="195"/>
      <c r="AA114" s="269"/>
      <c r="AB114" s="197"/>
      <c r="AC114" s="202">
        <f t="shared" si="18"/>
        <v>9000</v>
      </c>
      <c r="AD114" s="203">
        <f t="shared" si="19"/>
        <v>27</v>
      </c>
      <c r="AE114" s="204">
        <f t="shared" si="20"/>
        <v>243000</v>
      </c>
      <c r="AF114" s="205"/>
      <c r="AG114" s="206" t="str">
        <f t="shared" si="22"/>
        <v>UPDATE MU_PRODUCT SET MU_TREATMENT_ID = 'C1713152686736000000046' WHERE MU_PRODUCT_ID = 'P174533104211000000000278';</v>
      </c>
    </row>
    <row r="115" spans="1:33" ht="43.2">
      <c r="A115" s="490" t="str">
        <f>VLOOKUP(B115,거래처ID!$A$2:$B$36,2,FALSE)</f>
        <v>C173258871030100000000071</v>
      </c>
      <c r="B115" s="427" t="s">
        <v>249</v>
      </c>
      <c r="C115" s="353" t="e">
        <f t="shared" si="23"/>
        <v>#N/A</v>
      </c>
      <c r="D115" s="353" t="e">
        <f t="shared" si="26"/>
        <v>#N/A</v>
      </c>
      <c r="E115" s="353" t="e">
        <f t="shared" si="27"/>
        <v>#N/A</v>
      </c>
      <c r="F115" s="189"/>
      <c r="G115" s="442"/>
      <c r="H115" s="545" t="str">
        <f>VLOOKUP(I115,Sheet1!$A$1:$B$5,2,FALSE)</f>
        <v>C1713152686736000000050</v>
      </c>
      <c r="I115" s="420" t="s">
        <v>282</v>
      </c>
      <c r="J115" s="329"/>
      <c r="K115" s="493" t="str">
        <f>VLOOKUP(L115,PRODUCTID!C111:D236,2,FALSE)</f>
        <v>P174533104211000000000279</v>
      </c>
      <c r="L115" s="299" t="s">
        <v>123</v>
      </c>
      <c r="M115" s="379">
        <v>1</v>
      </c>
      <c r="N115" s="380" t="s">
        <v>263</v>
      </c>
      <c r="O115" s="380">
        <v>1</v>
      </c>
      <c r="P115" s="381" t="s">
        <v>263</v>
      </c>
      <c r="Q115" s="258">
        <v>1000</v>
      </c>
      <c r="R115" s="193">
        <v>139</v>
      </c>
      <c r="S115" s="262">
        <f t="shared" si="13"/>
        <v>139000</v>
      </c>
      <c r="T115" s="195"/>
      <c r="U115" s="196"/>
      <c r="V115" s="197">
        <f t="shared" si="14"/>
        <v>0</v>
      </c>
      <c r="W115" s="266"/>
      <c r="X115" s="199"/>
      <c r="Y115" s="200">
        <f t="shared" si="15"/>
        <v>0</v>
      </c>
      <c r="Z115" s="195"/>
      <c r="AA115" s="269"/>
      <c r="AB115" s="197"/>
      <c r="AC115" s="202">
        <f t="shared" si="18"/>
        <v>1000</v>
      </c>
      <c r="AD115" s="203">
        <f t="shared" si="19"/>
        <v>139</v>
      </c>
      <c r="AE115" s="204">
        <f t="shared" si="20"/>
        <v>139000</v>
      </c>
      <c r="AF115" s="205"/>
      <c r="AG115" s="206" t="str">
        <f t="shared" si="22"/>
        <v>UPDATE MU_PRODUCT SET MU_TREATMENT_ID = 'C1713152686736000000050' WHERE MU_PRODUCT_ID = 'P174533104211000000000279';</v>
      </c>
    </row>
    <row r="116" spans="1:33" ht="43.2">
      <c r="A116" s="490" t="str">
        <f>VLOOKUP(B116,거래처ID!$A$2:$B$36,2,FALSE)</f>
        <v>C173258871030100000000071</v>
      </c>
      <c r="B116" s="427" t="s">
        <v>249</v>
      </c>
      <c r="C116" s="353" t="e">
        <f t="shared" si="23"/>
        <v>#N/A</v>
      </c>
      <c r="D116" s="353" t="e">
        <f t="shared" si="26"/>
        <v>#N/A</v>
      </c>
      <c r="E116" s="353" t="e">
        <f t="shared" si="27"/>
        <v>#N/A</v>
      </c>
      <c r="F116" s="189"/>
      <c r="G116" s="442"/>
      <c r="H116" s="545" t="str">
        <f>VLOOKUP(I116,Sheet1!$A$1:$B$5,2,FALSE)</f>
        <v>C1713152686736000000050</v>
      </c>
      <c r="I116" s="420" t="s">
        <v>282</v>
      </c>
      <c r="J116" s="329"/>
      <c r="K116" s="493" t="str">
        <f>VLOOKUP(L116,PRODUCTID!C112:D237,2,FALSE)</f>
        <v>P174533104211000000000280</v>
      </c>
      <c r="L116" s="299" t="s">
        <v>124</v>
      </c>
      <c r="M116" s="379">
        <v>1</v>
      </c>
      <c r="N116" s="380" t="s">
        <v>263</v>
      </c>
      <c r="O116" s="380">
        <v>1</v>
      </c>
      <c r="P116" s="381" t="s">
        <v>263</v>
      </c>
      <c r="Q116" s="258">
        <v>1000</v>
      </c>
      <c r="R116" s="193">
        <v>15</v>
      </c>
      <c r="S116" s="262">
        <f t="shared" si="13"/>
        <v>15000</v>
      </c>
      <c r="T116" s="195"/>
      <c r="U116" s="196"/>
      <c r="V116" s="197">
        <f t="shared" si="14"/>
        <v>0</v>
      </c>
      <c r="W116" s="266"/>
      <c r="X116" s="199"/>
      <c r="Y116" s="200">
        <f t="shared" si="15"/>
        <v>0</v>
      </c>
      <c r="Z116" s="195"/>
      <c r="AA116" s="269"/>
      <c r="AB116" s="197"/>
      <c r="AC116" s="202">
        <f t="shared" si="18"/>
        <v>1000</v>
      </c>
      <c r="AD116" s="203">
        <f t="shared" si="19"/>
        <v>15</v>
      </c>
      <c r="AE116" s="204">
        <f t="shared" si="20"/>
        <v>15000</v>
      </c>
      <c r="AF116" s="205"/>
      <c r="AG116" s="206" t="str">
        <f t="shared" si="22"/>
        <v>UPDATE MU_PRODUCT SET MU_TREATMENT_ID = 'C1713152686736000000050' WHERE MU_PRODUCT_ID = 'P174533104211000000000280';</v>
      </c>
    </row>
    <row r="117" spans="1:33" ht="43.2">
      <c r="A117" s="490" t="str">
        <f>VLOOKUP(B117,거래처ID!$A$2:$B$36,2,FALSE)</f>
        <v>C173258871030100000000071</v>
      </c>
      <c r="B117" s="427" t="s">
        <v>249</v>
      </c>
      <c r="C117" s="353" t="e">
        <f t="shared" si="23"/>
        <v>#N/A</v>
      </c>
      <c r="D117" s="353" t="e">
        <f t="shared" si="26"/>
        <v>#N/A</v>
      </c>
      <c r="E117" s="353" t="e">
        <f t="shared" si="27"/>
        <v>#N/A</v>
      </c>
      <c r="F117" s="189"/>
      <c r="G117" s="442"/>
      <c r="H117" s="545" t="str">
        <f>VLOOKUP(I117,Sheet1!$A$1:$B$5,2,FALSE)</f>
        <v>C1713152686736000000050</v>
      </c>
      <c r="I117" s="420" t="s">
        <v>282</v>
      </c>
      <c r="J117" s="329"/>
      <c r="K117" s="493" t="str">
        <f>VLOOKUP(L117,PRODUCTID!C113:D238,2,FALSE)</f>
        <v>P174533104211000000000281</v>
      </c>
      <c r="L117" s="298" t="s">
        <v>125</v>
      </c>
      <c r="M117" s="379">
        <v>1</v>
      </c>
      <c r="N117" s="380" t="s">
        <v>263</v>
      </c>
      <c r="O117" s="380">
        <v>1</v>
      </c>
      <c r="P117" s="381" t="s">
        <v>263</v>
      </c>
      <c r="Q117" s="258">
        <v>33000</v>
      </c>
      <c r="R117" s="193">
        <v>0</v>
      </c>
      <c r="S117" s="262">
        <v>0</v>
      </c>
      <c r="T117" s="195"/>
      <c r="U117" s="196"/>
      <c r="V117" s="197">
        <v>0</v>
      </c>
      <c r="W117" s="266">
        <v>33000</v>
      </c>
      <c r="X117" s="199">
        <v>0</v>
      </c>
      <c r="Y117" s="200">
        <v>0</v>
      </c>
      <c r="Z117" s="195"/>
      <c r="AA117" s="269"/>
      <c r="AB117" s="197">
        <v>0</v>
      </c>
      <c r="AC117" s="202">
        <v>33000</v>
      </c>
      <c r="AD117" s="203">
        <v>0</v>
      </c>
      <c r="AE117" s="204">
        <v>0</v>
      </c>
      <c r="AF117" s="205"/>
      <c r="AG117" s="206" t="str">
        <f t="shared" si="22"/>
        <v>UPDATE MU_PRODUCT SET MU_TREATMENT_ID = 'C1713152686736000000050' WHERE MU_PRODUCT_ID = 'P174533104211000000000281';</v>
      </c>
    </row>
    <row r="118" spans="1:33" ht="43.2">
      <c r="A118" s="490" t="str">
        <f>VLOOKUP(B118,거래처ID!$A$2:$B$36,2,FALSE)</f>
        <v>C173258871030100000000071</v>
      </c>
      <c r="B118" s="427" t="s">
        <v>249</v>
      </c>
      <c r="C118" s="353" t="e">
        <f t="shared" si="23"/>
        <v>#N/A</v>
      </c>
      <c r="D118" s="353" t="e">
        <f t="shared" si="26"/>
        <v>#N/A</v>
      </c>
      <c r="E118" s="353" t="e">
        <f t="shared" si="27"/>
        <v>#N/A</v>
      </c>
      <c r="F118" s="189"/>
      <c r="G118" s="442"/>
      <c r="H118" s="545" t="str">
        <f>VLOOKUP(I118,Sheet1!$A$1:$B$5,2,FALSE)</f>
        <v>C1713152686736000000050</v>
      </c>
      <c r="I118" s="420" t="s">
        <v>282</v>
      </c>
      <c r="J118" s="329"/>
      <c r="K118" s="493" t="str">
        <f>VLOOKUP(L118,PRODUCTID!C114:D239,2,FALSE)</f>
        <v>P174533104211000000000282</v>
      </c>
      <c r="L118" s="191" t="s">
        <v>126</v>
      </c>
      <c r="M118" s="379">
        <v>1</v>
      </c>
      <c r="N118" s="380" t="s">
        <v>263</v>
      </c>
      <c r="O118" s="380">
        <v>1</v>
      </c>
      <c r="P118" s="381" t="s">
        <v>263</v>
      </c>
      <c r="Q118" s="258">
        <v>29000</v>
      </c>
      <c r="R118" s="193">
        <v>37</v>
      </c>
      <c r="S118" s="262">
        <f t="shared" ref="S118:S131" si="28">+Q118*R118</f>
        <v>1073000</v>
      </c>
      <c r="T118" s="195"/>
      <c r="U118" s="196"/>
      <c r="V118" s="197">
        <f t="shared" si="14"/>
        <v>0</v>
      </c>
      <c r="W118" s="266"/>
      <c r="X118" s="199"/>
      <c r="Y118" s="200">
        <f t="shared" ref="Y118:Y131" si="29">+W118*X118</f>
        <v>0</v>
      </c>
      <c r="Z118" s="195">
        <f t="shared" si="16"/>
        <v>0</v>
      </c>
      <c r="AA118" s="269"/>
      <c r="AB118" s="197">
        <f t="shared" ref="AB118:AB130" si="30">+Z118*AA118</f>
        <v>0</v>
      </c>
      <c r="AC118" s="202">
        <f t="shared" ref="AC118:AC131" si="31">+Q118</f>
        <v>29000</v>
      </c>
      <c r="AD118" s="203">
        <f t="shared" ref="AD118:AD133" si="32">+R118+U118-X118+AA118</f>
        <v>37</v>
      </c>
      <c r="AE118" s="204">
        <f t="shared" si="20"/>
        <v>1073000</v>
      </c>
      <c r="AF118" s="205"/>
      <c r="AG118" s="206" t="str">
        <f t="shared" si="22"/>
        <v>UPDATE MU_PRODUCT SET MU_TREATMENT_ID = 'C1713152686736000000050' WHERE MU_PRODUCT_ID = 'P174533104211000000000282';</v>
      </c>
    </row>
    <row r="119" spans="1:33" ht="43.2">
      <c r="A119" s="490" t="str">
        <f>VLOOKUP(B119,거래처ID!$A$2:$B$36,2,FALSE)</f>
        <v>C173258871030100000000072</v>
      </c>
      <c r="B119" s="427" t="s">
        <v>250</v>
      </c>
      <c r="C119" s="353" t="e">
        <f t="shared" si="23"/>
        <v>#N/A</v>
      </c>
      <c r="D119" s="353" t="e">
        <f t="shared" si="26"/>
        <v>#N/A</v>
      </c>
      <c r="E119" s="353" t="e">
        <f t="shared" si="27"/>
        <v>#N/A</v>
      </c>
      <c r="F119" s="189"/>
      <c r="G119" s="442"/>
      <c r="H119" s="545" t="str">
        <f>VLOOKUP(I119,Sheet1!$A$1:$B$5,2,FALSE)</f>
        <v>C1713152686736000000050</v>
      </c>
      <c r="I119" s="420" t="s">
        <v>282</v>
      </c>
      <c r="J119" s="329"/>
      <c r="K119" s="493" t="str">
        <f>VLOOKUP(L119,PRODUCTID!C115:D240,2,FALSE)</f>
        <v>P174533104211000000000283</v>
      </c>
      <c r="L119" s="207" t="s">
        <v>127</v>
      </c>
      <c r="M119" s="379">
        <v>1</v>
      </c>
      <c r="N119" s="380" t="s">
        <v>263</v>
      </c>
      <c r="O119" s="380">
        <v>1</v>
      </c>
      <c r="P119" s="381" t="s">
        <v>263</v>
      </c>
      <c r="Q119" s="258">
        <v>11875</v>
      </c>
      <c r="R119" s="193">
        <v>1</v>
      </c>
      <c r="S119" s="262">
        <f t="shared" si="28"/>
        <v>11875</v>
      </c>
      <c r="T119" s="195"/>
      <c r="U119" s="196"/>
      <c r="V119" s="197">
        <f t="shared" si="14"/>
        <v>0</v>
      </c>
      <c r="W119" s="266"/>
      <c r="X119" s="199"/>
      <c r="Y119" s="200">
        <f t="shared" si="29"/>
        <v>0</v>
      </c>
      <c r="Z119" s="195"/>
      <c r="AA119" s="269"/>
      <c r="AB119" s="197"/>
      <c r="AC119" s="202">
        <f t="shared" si="31"/>
        <v>11875</v>
      </c>
      <c r="AD119" s="203">
        <f t="shared" si="32"/>
        <v>1</v>
      </c>
      <c r="AE119" s="204">
        <f t="shared" si="20"/>
        <v>11875</v>
      </c>
      <c r="AF119" s="205"/>
      <c r="AG119" s="206" t="str">
        <f t="shared" si="22"/>
        <v>UPDATE MU_PRODUCT SET MU_TREATMENT_ID = 'C1713152686736000000050' WHERE MU_PRODUCT_ID = 'P174533104211000000000283';</v>
      </c>
    </row>
    <row r="120" spans="1:33" ht="43.2">
      <c r="A120" s="490" t="str">
        <f>VLOOKUP(B120,거래처ID!$A$2:$B$36,2,FALSE)</f>
        <v>C173258871030100000000072</v>
      </c>
      <c r="B120" s="427" t="s">
        <v>250</v>
      </c>
      <c r="C120" s="353" t="e">
        <f t="shared" ref="C120:C130" si="33">VLOOKUP(B120,$B$6:$C$55,2,0)</f>
        <v>#N/A</v>
      </c>
      <c r="D120" s="353" t="e">
        <f t="shared" si="26"/>
        <v>#N/A</v>
      </c>
      <c r="E120" s="353" t="e">
        <f t="shared" si="27"/>
        <v>#N/A</v>
      </c>
      <c r="F120" s="189"/>
      <c r="G120" s="442"/>
      <c r="H120" s="545" t="str">
        <f>VLOOKUP(I120,Sheet1!$A$1:$B$5,2,FALSE)</f>
        <v>C1713152686736000000050</v>
      </c>
      <c r="I120" s="420" t="s">
        <v>282</v>
      </c>
      <c r="J120" s="329"/>
      <c r="K120" s="493" t="str">
        <f>VLOOKUP(L120,PRODUCTID!C116:D241,2,FALSE)</f>
        <v>P174533104211000000000284</v>
      </c>
      <c r="L120" s="207" t="s">
        <v>128</v>
      </c>
      <c r="M120" s="379">
        <v>1</v>
      </c>
      <c r="N120" s="380" t="s">
        <v>263</v>
      </c>
      <c r="O120" s="380">
        <v>1</v>
      </c>
      <c r="P120" s="381" t="s">
        <v>263</v>
      </c>
      <c r="Q120" s="258">
        <v>18000</v>
      </c>
      <c r="R120" s="193">
        <v>6</v>
      </c>
      <c r="S120" s="262">
        <f t="shared" si="28"/>
        <v>108000</v>
      </c>
      <c r="T120" s="195"/>
      <c r="U120" s="196"/>
      <c r="V120" s="197">
        <f t="shared" ref="V120:V131" si="34">+T120*U120</f>
        <v>0</v>
      </c>
      <c r="W120" s="266"/>
      <c r="X120" s="199"/>
      <c r="Y120" s="200">
        <f t="shared" si="29"/>
        <v>0</v>
      </c>
      <c r="Z120" s="195"/>
      <c r="AA120" s="269"/>
      <c r="AB120" s="197"/>
      <c r="AC120" s="202">
        <f t="shared" si="31"/>
        <v>18000</v>
      </c>
      <c r="AD120" s="203">
        <f t="shared" si="32"/>
        <v>6</v>
      </c>
      <c r="AE120" s="204">
        <f t="shared" ref="AE120:AE131" si="35">+AC120*AD120</f>
        <v>108000</v>
      </c>
      <c r="AF120" s="205"/>
      <c r="AG120" s="206" t="str">
        <f t="shared" si="22"/>
        <v>UPDATE MU_PRODUCT SET MU_TREATMENT_ID = 'C1713152686736000000050' WHERE MU_PRODUCT_ID = 'P174533104211000000000284';</v>
      </c>
    </row>
    <row r="121" spans="1:33" ht="43.2">
      <c r="A121" s="490" t="str">
        <f>VLOOKUP(B121,거래처ID!$A$2:$B$36,2,FALSE)</f>
        <v>C173258871030100000000072</v>
      </c>
      <c r="B121" s="427" t="s">
        <v>250</v>
      </c>
      <c r="C121" s="353" t="e">
        <f t="shared" si="33"/>
        <v>#N/A</v>
      </c>
      <c r="D121" s="353" t="e">
        <f t="shared" si="26"/>
        <v>#N/A</v>
      </c>
      <c r="E121" s="353" t="e">
        <f t="shared" si="27"/>
        <v>#N/A</v>
      </c>
      <c r="F121" s="189"/>
      <c r="G121" s="442"/>
      <c r="H121" s="545" t="str">
        <f>VLOOKUP(I121,Sheet1!$A$1:$B$5,2,FALSE)</f>
        <v>C1713152686736000000050</v>
      </c>
      <c r="I121" s="420" t="s">
        <v>282</v>
      </c>
      <c r="J121" s="329"/>
      <c r="K121" s="493" t="str">
        <f>VLOOKUP(L121,PRODUCTID!C117:D242,2,FALSE)</f>
        <v>P174533104211000000000285</v>
      </c>
      <c r="L121" s="207" t="s">
        <v>129</v>
      </c>
      <c r="M121" s="379">
        <v>1</v>
      </c>
      <c r="N121" s="380" t="s">
        <v>263</v>
      </c>
      <c r="O121" s="380">
        <v>1</v>
      </c>
      <c r="P121" s="381" t="s">
        <v>263</v>
      </c>
      <c r="Q121" s="258">
        <v>18000</v>
      </c>
      <c r="R121" s="193">
        <v>2</v>
      </c>
      <c r="S121" s="262">
        <f t="shared" si="28"/>
        <v>36000</v>
      </c>
      <c r="T121" s="292"/>
      <c r="U121" s="293"/>
      <c r="V121" s="197">
        <f t="shared" si="34"/>
        <v>0</v>
      </c>
      <c r="W121" s="266"/>
      <c r="X121" s="300"/>
      <c r="Y121" s="200">
        <f t="shared" si="29"/>
        <v>0</v>
      </c>
      <c r="Z121" s="292"/>
      <c r="AA121" s="295"/>
      <c r="AB121" s="294"/>
      <c r="AC121" s="202">
        <f t="shared" si="31"/>
        <v>18000</v>
      </c>
      <c r="AD121" s="203">
        <f t="shared" si="32"/>
        <v>2</v>
      </c>
      <c r="AE121" s="204">
        <f t="shared" si="35"/>
        <v>36000</v>
      </c>
      <c r="AF121" s="205"/>
      <c r="AG121" s="206" t="str">
        <f t="shared" si="22"/>
        <v>UPDATE MU_PRODUCT SET MU_TREATMENT_ID = 'C1713152686736000000050' WHERE MU_PRODUCT_ID = 'P174533104211000000000285';</v>
      </c>
    </row>
    <row r="122" spans="1:33" ht="43.2">
      <c r="A122" s="490" t="str">
        <f>VLOOKUP(B122,거래처ID!$A$2:$B$36,2,FALSE)</f>
        <v>C173258871030100000000072</v>
      </c>
      <c r="B122" s="427" t="s">
        <v>250</v>
      </c>
      <c r="C122" s="353" t="e">
        <f t="shared" si="33"/>
        <v>#N/A</v>
      </c>
      <c r="D122" s="353" t="e">
        <f t="shared" si="26"/>
        <v>#N/A</v>
      </c>
      <c r="E122" s="353" t="e">
        <f t="shared" si="27"/>
        <v>#N/A</v>
      </c>
      <c r="F122" s="189"/>
      <c r="G122" s="442"/>
      <c r="H122" s="545" t="str">
        <f>VLOOKUP(I122,Sheet1!$A$1:$B$5,2,FALSE)</f>
        <v>C1713152686736000000050</v>
      </c>
      <c r="I122" s="420" t="s">
        <v>282</v>
      </c>
      <c r="J122" s="329"/>
      <c r="K122" s="493" t="str">
        <f>VLOOKUP(L122,PRODUCTID!C118:D243,2,FALSE)</f>
        <v>P174533104211000000000286</v>
      </c>
      <c r="L122" s="207" t="s">
        <v>130</v>
      </c>
      <c r="M122" s="379">
        <v>1</v>
      </c>
      <c r="N122" s="380" t="s">
        <v>263</v>
      </c>
      <c r="O122" s="380">
        <v>1</v>
      </c>
      <c r="P122" s="381" t="s">
        <v>263</v>
      </c>
      <c r="Q122" s="258">
        <v>25650</v>
      </c>
      <c r="R122" s="193">
        <v>9</v>
      </c>
      <c r="S122" s="262">
        <f t="shared" si="28"/>
        <v>230850</v>
      </c>
      <c r="T122" s="292"/>
      <c r="U122" s="293"/>
      <c r="V122" s="197">
        <f t="shared" si="34"/>
        <v>0</v>
      </c>
      <c r="W122" s="266"/>
      <c r="X122" s="300"/>
      <c r="Y122" s="200">
        <f t="shared" si="29"/>
        <v>0</v>
      </c>
      <c r="Z122" s="292"/>
      <c r="AA122" s="295"/>
      <c r="AB122" s="294"/>
      <c r="AC122" s="202">
        <f t="shared" si="31"/>
        <v>25650</v>
      </c>
      <c r="AD122" s="203">
        <f t="shared" si="32"/>
        <v>9</v>
      </c>
      <c r="AE122" s="204">
        <f t="shared" si="35"/>
        <v>230850</v>
      </c>
      <c r="AF122" s="205"/>
      <c r="AG122" s="206" t="str">
        <f t="shared" si="22"/>
        <v>UPDATE MU_PRODUCT SET MU_TREATMENT_ID = 'C1713152686736000000050' WHERE MU_PRODUCT_ID = 'P174533104211000000000286';</v>
      </c>
    </row>
    <row r="123" spans="1:33" ht="43.2">
      <c r="A123" s="490" t="str">
        <f>VLOOKUP(B123,거래처ID!$A$2:$B$36,2,FALSE)</f>
        <v>C173258871030100000000072</v>
      </c>
      <c r="B123" s="427" t="s">
        <v>250</v>
      </c>
      <c r="C123" s="353" t="e">
        <f t="shared" si="33"/>
        <v>#N/A</v>
      </c>
      <c r="D123" s="353" t="e">
        <f t="shared" si="26"/>
        <v>#N/A</v>
      </c>
      <c r="E123" s="353" t="e">
        <f t="shared" si="27"/>
        <v>#N/A</v>
      </c>
      <c r="F123" s="189"/>
      <c r="G123" s="442"/>
      <c r="H123" s="545" t="str">
        <f>VLOOKUP(I123,Sheet1!$A$1:$B$5,2,FALSE)</f>
        <v>C1713152686736000000050</v>
      </c>
      <c r="I123" s="420" t="s">
        <v>282</v>
      </c>
      <c r="J123" s="329"/>
      <c r="K123" s="493" t="str">
        <f>VLOOKUP(L123,PRODUCTID!C119:D244,2,FALSE)</f>
        <v>P174533104211000000000287</v>
      </c>
      <c r="L123" s="207" t="s">
        <v>131</v>
      </c>
      <c r="M123" s="379">
        <v>1</v>
      </c>
      <c r="N123" s="380" t="s">
        <v>263</v>
      </c>
      <c r="O123" s="380">
        <v>1</v>
      </c>
      <c r="P123" s="381" t="s">
        <v>263</v>
      </c>
      <c r="Q123" s="258">
        <v>25650</v>
      </c>
      <c r="R123" s="193">
        <v>6</v>
      </c>
      <c r="S123" s="262">
        <f t="shared" si="28"/>
        <v>153900</v>
      </c>
      <c r="T123" s="292"/>
      <c r="U123" s="293"/>
      <c r="V123" s="197">
        <f t="shared" si="34"/>
        <v>0</v>
      </c>
      <c r="W123" s="266"/>
      <c r="X123" s="300"/>
      <c r="Y123" s="200">
        <f t="shared" si="29"/>
        <v>0</v>
      </c>
      <c r="Z123" s="292"/>
      <c r="AA123" s="295"/>
      <c r="AB123" s="294"/>
      <c r="AC123" s="202">
        <f t="shared" si="31"/>
        <v>25650</v>
      </c>
      <c r="AD123" s="203">
        <f t="shared" si="32"/>
        <v>6</v>
      </c>
      <c r="AE123" s="204">
        <f t="shared" si="35"/>
        <v>153900</v>
      </c>
      <c r="AF123" s="205"/>
      <c r="AG123" s="206" t="str">
        <f t="shared" si="22"/>
        <v>UPDATE MU_PRODUCT SET MU_TREATMENT_ID = 'C1713152686736000000050' WHERE MU_PRODUCT_ID = 'P174533104211000000000287';</v>
      </c>
    </row>
    <row r="124" spans="1:33" ht="43.2">
      <c r="A124" s="490" t="str">
        <f>VLOOKUP(B124,거래처ID!$A$2:$B$36,2,FALSE)</f>
        <v>C173258871030100000000072</v>
      </c>
      <c r="B124" s="427" t="s">
        <v>250</v>
      </c>
      <c r="C124" s="353" t="e">
        <f t="shared" si="33"/>
        <v>#N/A</v>
      </c>
      <c r="D124" s="353" t="e">
        <f t="shared" si="26"/>
        <v>#N/A</v>
      </c>
      <c r="E124" s="353" t="e">
        <f t="shared" si="27"/>
        <v>#N/A</v>
      </c>
      <c r="F124" s="189"/>
      <c r="G124" s="442"/>
      <c r="H124" s="545" t="str">
        <f>VLOOKUP(I124,Sheet1!$A$1:$B$5,2,FALSE)</f>
        <v>C1713152686736000000050</v>
      </c>
      <c r="I124" s="420" t="s">
        <v>282</v>
      </c>
      <c r="J124" s="329"/>
      <c r="K124" s="493" t="str">
        <f>VLOOKUP(L124,PRODUCTID!C120:D245,2,FALSE)</f>
        <v>P174533104211000000000288</v>
      </c>
      <c r="L124" s="207" t="s">
        <v>132</v>
      </c>
      <c r="M124" s="379">
        <v>1</v>
      </c>
      <c r="N124" s="380" t="s">
        <v>263</v>
      </c>
      <c r="O124" s="380">
        <v>1</v>
      </c>
      <c r="P124" s="381" t="s">
        <v>263</v>
      </c>
      <c r="Q124" s="258">
        <v>25110</v>
      </c>
      <c r="R124" s="193">
        <v>2</v>
      </c>
      <c r="S124" s="262">
        <f t="shared" si="28"/>
        <v>50220</v>
      </c>
      <c r="T124" s="292"/>
      <c r="U124" s="293"/>
      <c r="V124" s="197">
        <f t="shared" si="34"/>
        <v>0</v>
      </c>
      <c r="W124" s="266"/>
      <c r="X124" s="300"/>
      <c r="Y124" s="200">
        <f t="shared" si="29"/>
        <v>0</v>
      </c>
      <c r="Z124" s="292"/>
      <c r="AA124" s="295"/>
      <c r="AB124" s="294"/>
      <c r="AC124" s="202">
        <f t="shared" si="31"/>
        <v>25110</v>
      </c>
      <c r="AD124" s="203">
        <f t="shared" si="32"/>
        <v>2</v>
      </c>
      <c r="AE124" s="204">
        <f t="shared" si="35"/>
        <v>50220</v>
      </c>
      <c r="AF124" s="205"/>
      <c r="AG124" s="206" t="str">
        <f t="shared" si="22"/>
        <v>UPDATE MU_PRODUCT SET MU_TREATMENT_ID = 'C1713152686736000000050' WHERE MU_PRODUCT_ID = 'P174533104211000000000288';</v>
      </c>
    </row>
    <row r="125" spans="1:33" ht="43.2">
      <c r="A125" s="490" t="str">
        <f>VLOOKUP(B125,거래처ID!$A$2:$B$36,2,FALSE)</f>
        <v>C173258871030100000000072</v>
      </c>
      <c r="B125" s="427" t="s">
        <v>250</v>
      </c>
      <c r="C125" s="353" t="e">
        <f t="shared" si="33"/>
        <v>#N/A</v>
      </c>
      <c r="D125" s="353" t="e">
        <f t="shared" si="26"/>
        <v>#N/A</v>
      </c>
      <c r="E125" s="353" t="e">
        <f t="shared" si="27"/>
        <v>#N/A</v>
      </c>
      <c r="F125" s="189"/>
      <c r="G125" s="442"/>
      <c r="H125" s="545" t="str">
        <f>VLOOKUP(I125,Sheet1!$A$1:$B$5,2,FALSE)</f>
        <v>C1713152686736000000050</v>
      </c>
      <c r="I125" s="420" t="s">
        <v>282</v>
      </c>
      <c r="J125" s="329"/>
      <c r="K125" s="493" t="str">
        <f>VLOOKUP(L125,PRODUCTID!C121:D246,2,FALSE)</f>
        <v>P174533104211000000000289</v>
      </c>
      <c r="L125" s="207" t="s">
        <v>132</v>
      </c>
      <c r="M125" s="379">
        <v>1</v>
      </c>
      <c r="N125" s="380" t="s">
        <v>263</v>
      </c>
      <c r="O125" s="380">
        <v>1</v>
      </c>
      <c r="P125" s="381" t="s">
        <v>263</v>
      </c>
      <c r="Q125" s="258">
        <v>25650</v>
      </c>
      <c r="R125" s="193">
        <v>5</v>
      </c>
      <c r="S125" s="262">
        <f t="shared" si="28"/>
        <v>128250</v>
      </c>
      <c r="T125" s="292"/>
      <c r="U125" s="293"/>
      <c r="V125" s="197">
        <f t="shared" si="34"/>
        <v>0</v>
      </c>
      <c r="W125" s="266"/>
      <c r="X125" s="300"/>
      <c r="Y125" s="200"/>
      <c r="Z125" s="292"/>
      <c r="AA125" s="295"/>
      <c r="AB125" s="294"/>
      <c r="AC125" s="202">
        <f t="shared" si="31"/>
        <v>25650</v>
      </c>
      <c r="AD125" s="203">
        <f t="shared" si="32"/>
        <v>5</v>
      </c>
      <c r="AE125" s="204">
        <f t="shared" si="35"/>
        <v>128250</v>
      </c>
      <c r="AF125" s="205"/>
      <c r="AG125" s="206" t="str">
        <f t="shared" si="22"/>
        <v>UPDATE MU_PRODUCT SET MU_TREATMENT_ID = 'C1713152686736000000050' WHERE MU_PRODUCT_ID = 'P174533104211000000000289';</v>
      </c>
    </row>
    <row r="126" spans="1:33" ht="43.2">
      <c r="A126" s="490" t="str">
        <f>VLOOKUP(B126,거래처ID!$A$2:$B$36,2,FALSE)</f>
        <v>C173258871030100000000072</v>
      </c>
      <c r="B126" s="427" t="s">
        <v>250</v>
      </c>
      <c r="C126" s="353" t="e">
        <f t="shared" si="33"/>
        <v>#N/A</v>
      </c>
      <c r="D126" s="353" t="e">
        <f t="shared" si="26"/>
        <v>#N/A</v>
      </c>
      <c r="E126" s="353" t="e">
        <f t="shared" si="27"/>
        <v>#N/A</v>
      </c>
      <c r="F126" s="189"/>
      <c r="G126" s="442"/>
      <c r="H126" s="545" t="str">
        <f>VLOOKUP(I126,Sheet1!$A$1:$B$5,2,FALSE)</f>
        <v>C1713152686736000000050</v>
      </c>
      <c r="I126" s="420" t="s">
        <v>282</v>
      </c>
      <c r="J126" s="329"/>
      <c r="K126" s="493" t="str">
        <f>VLOOKUP(L126,PRODUCTID!C122:D247,2,FALSE)</f>
        <v>P174533104211000000000290</v>
      </c>
      <c r="L126" s="207" t="s">
        <v>133</v>
      </c>
      <c r="M126" s="379">
        <v>1</v>
      </c>
      <c r="N126" s="380" t="s">
        <v>263</v>
      </c>
      <c r="O126" s="380">
        <v>1</v>
      </c>
      <c r="P126" s="381" t="s">
        <v>263</v>
      </c>
      <c r="Q126" s="258">
        <v>25110</v>
      </c>
      <c r="R126" s="193">
        <v>8</v>
      </c>
      <c r="S126" s="262">
        <f t="shared" si="28"/>
        <v>200880</v>
      </c>
      <c r="T126" s="292"/>
      <c r="U126" s="293"/>
      <c r="V126" s="197">
        <f t="shared" si="34"/>
        <v>0</v>
      </c>
      <c r="W126" s="266"/>
      <c r="X126" s="300"/>
      <c r="Y126" s="200">
        <f t="shared" si="29"/>
        <v>0</v>
      </c>
      <c r="Z126" s="292"/>
      <c r="AA126" s="295"/>
      <c r="AB126" s="294"/>
      <c r="AC126" s="202">
        <f t="shared" si="31"/>
        <v>25110</v>
      </c>
      <c r="AD126" s="203">
        <f t="shared" si="32"/>
        <v>8</v>
      </c>
      <c r="AE126" s="204">
        <f t="shared" si="35"/>
        <v>200880</v>
      </c>
      <c r="AF126" s="205"/>
      <c r="AG126" s="206" t="str">
        <f t="shared" si="22"/>
        <v>UPDATE MU_PRODUCT SET MU_TREATMENT_ID = 'C1713152686736000000050' WHERE MU_PRODUCT_ID = 'P174533104211000000000290';</v>
      </c>
    </row>
    <row r="127" spans="1:33" ht="43.2">
      <c r="A127" s="490" t="s">
        <v>637</v>
      </c>
      <c r="B127" s="438" t="s">
        <v>282</v>
      </c>
      <c r="C127" s="353" t="str">
        <f t="shared" si="33"/>
        <v>확인필요</v>
      </c>
      <c r="D127" s="353" t="str">
        <f t="shared" si="26"/>
        <v>확인필요</v>
      </c>
      <c r="E127" s="353" t="str">
        <f t="shared" si="27"/>
        <v>확인필요</v>
      </c>
      <c r="F127" s="189"/>
      <c r="G127" s="442"/>
      <c r="H127" s="545" t="str">
        <f>VLOOKUP(I127,Sheet1!$A$1:$B$5,2,FALSE)</f>
        <v>C1713152686736000000050</v>
      </c>
      <c r="I127" s="420" t="s">
        <v>282</v>
      </c>
      <c r="J127" s="329"/>
      <c r="K127" s="493" t="str">
        <f>VLOOKUP(L127,PRODUCTID!C123:D248,2,FALSE)</f>
        <v>P174533104211000000000291</v>
      </c>
      <c r="L127" s="191" t="s">
        <v>134</v>
      </c>
      <c r="M127" s="379">
        <v>1</v>
      </c>
      <c r="N127" s="380" t="s">
        <v>263</v>
      </c>
      <c r="O127" s="380">
        <v>1</v>
      </c>
      <c r="P127" s="381" t="s">
        <v>263</v>
      </c>
      <c r="Q127" s="258">
        <v>50000</v>
      </c>
      <c r="R127" s="193">
        <v>0</v>
      </c>
      <c r="S127" s="262">
        <f t="shared" si="28"/>
        <v>0</v>
      </c>
      <c r="T127" s="195"/>
      <c r="U127" s="196"/>
      <c r="V127" s="197">
        <f t="shared" si="34"/>
        <v>0</v>
      </c>
      <c r="W127" s="266"/>
      <c r="X127" s="199"/>
      <c r="Y127" s="200">
        <f t="shared" si="29"/>
        <v>0</v>
      </c>
      <c r="Z127" s="195">
        <f t="shared" ref="Z127:Z133" si="36">+W127</f>
        <v>0</v>
      </c>
      <c r="AA127" s="269"/>
      <c r="AB127" s="197"/>
      <c r="AC127" s="202">
        <f t="shared" si="31"/>
        <v>50000</v>
      </c>
      <c r="AD127" s="203">
        <f t="shared" si="32"/>
        <v>0</v>
      </c>
      <c r="AE127" s="204">
        <f t="shared" si="35"/>
        <v>0</v>
      </c>
      <c r="AF127" s="205"/>
      <c r="AG127" s="206" t="str">
        <f t="shared" si="22"/>
        <v>UPDATE MU_PRODUCT SET MU_TREATMENT_ID = 'C1713152686736000000050' WHERE MU_PRODUCT_ID = 'P174533104211000000000291';</v>
      </c>
    </row>
    <row r="128" spans="1:33" ht="43.2">
      <c r="A128" s="490" t="str">
        <f>VLOOKUP(B128,거래처ID!$A$2:$B$36,2,FALSE)</f>
        <v>C173258871030100000000072</v>
      </c>
      <c r="B128" s="427" t="s">
        <v>250</v>
      </c>
      <c r="C128" s="353" t="e">
        <f t="shared" si="33"/>
        <v>#N/A</v>
      </c>
      <c r="D128" s="353" t="e">
        <f t="shared" si="26"/>
        <v>#N/A</v>
      </c>
      <c r="E128" s="353" t="e">
        <f t="shared" si="27"/>
        <v>#N/A</v>
      </c>
      <c r="F128" s="189"/>
      <c r="G128" s="442"/>
      <c r="H128" s="545" t="str">
        <f>VLOOKUP(I128,Sheet1!$A$1:$B$5,2,FALSE)</f>
        <v>C1713152686736000000050</v>
      </c>
      <c r="I128" s="420" t="s">
        <v>282</v>
      </c>
      <c r="J128" s="329"/>
      <c r="K128" s="493" t="str">
        <f>VLOOKUP(L128,PRODUCTID!C124:D249,2,FALSE)</f>
        <v>P174533104211000000000292</v>
      </c>
      <c r="L128" s="191" t="s">
        <v>135</v>
      </c>
      <c r="M128" s="379">
        <v>1</v>
      </c>
      <c r="N128" s="380" t="s">
        <v>263</v>
      </c>
      <c r="O128" s="380">
        <v>1</v>
      </c>
      <c r="P128" s="381" t="s">
        <v>263</v>
      </c>
      <c r="Q128" s="258">
        <v>16500</v>
      </c>
      <c r="R128" s="193">
        <v>13</v>
      </c>
      <c r="S128" s="262">
        <f t="shared" si="28"/>
        <v>214500</v>
      </c>
      <c r="T128" s="195"/>
      <c r="U128" s="196"/>
      <c r="V128" s="197">
        <f t="shared" si="34"/>
        <v>0</v>
      </c>
      <c r="W128" s="266"/>
      <c r="X128" s="199"/>
      <c r="Y128" s="200">
        <f t="shared" si="29"/>
        <v>0</v>
      </c>
      <c r="Z128" s="195">
        <f t="shared" si="36"/>
        <v>0</v>
      </c>
      <c r="AA128" s="269"/>
      <c r="AB128" s="197">
        <f t="shared" si="30"/>
        <v>0</v>
      </c>
      <c r="AC128" s="202">
        <f t="shared" si="31"/>
        <v>16500</v>
      </c>
      <c r="AD128" s="203">
        <f t="shared" si="32"/>
        <v>13</v>
      </c>
      <c r="AE128" s="204">
        <f t="shared" si="35"/>
        <v>214500</v>
      </c>
      <c r="AF128" s="205"/>
      <c r="AG128" s="206" t="str">
        <f t="shared" si="22"/>
        <v>UPDATE MU_PRODUCT SET MU_TREATMENT_ID = 'C1713152686736000000050' WHERE MU_PRODUCT_ID = 'P174533104211000000000292';</v>
      </c>
    </row>
    <row r="129" spans="1:33" ht="43.2">
      <c r="A129" s="490" t="str">
        <f>VLOOKUP(B129,거래처ID!$A$2:$B$36,2,FALSE)</f>
        <v>C173258871030100000000072</v>
      </c>
      <c r="B129" s="427" t="s">
        <v>250</v>
      </c>
      <c r="C129" s="353" t="e">
        <f t="shared" si="33"/>
        <v>#N/A</v>
      </c>
      <c r="D129" s="353" t="e">
        <f t="shared" si="26"/>
        <v>#N/A</v>
      </c>
      <c r="E129" s="353" t="e">
        <f t="shared" si="27"/>
        <v>#N/A</v>
      </c>
      <c r="F129" s="189"/>
      <c r="G129" s="442"/>
      <c r="H129" s="545" t="str">
        <f>VLOOKUP(I129,Sheet1!$A$1:$B$5,2,FALSE)</f>
        <v>C1713152686736000000050</v>
      </c>
      <c r="I129" s="420" t="s">
        <v>282</v>
      </c>
      <c r="J129" s="329"/>
      <c r="K129" s="493" t="str">
        <f>VLOOKUP(L129,PRODUCTID!C125:D250,2,FALSE)</f>
        <v>P174533104211000000000293</v>
      </c>
      <c r="L129" s="191" t="s">
        <v>136</v>
      </c>
      <c r="M129" s="379">
        <v>1</v>
      </c>
      <c r="N129" s="380" t="s">
        <v>263</v>
      </c>
      <c r="O129" s="380">
        <v>1</v>
      </c>
      <c r="P129" s="381" t="s">
        <v>263</v>
      </c>
      <c r="Q129" s="258">
        <v>6500</v>
      </c>
      <c r="R129" s="193">
        <v>4</v>
      </c>
      <c r="S129" s="262">
        <f t="shared" si="28"/>
        <v>26000</v>
      </c>
      <c r="T129" s="195"/>
      <c r="U129" s="196"/>
      <c r="V129" s="197">
        <f t="shared" si="34"/>
        <v>0</v>
      </c>
      <c r="W129" s="266"/>
      <c r="X129" s="199"/>
      <c r="Y129" s="200">
        <f t="shared" si="29"/>
        <v>0</v>
      </c>
      <c r="Z129" s="195"/>
      <c r="AA129" s="269"/>
      <c r="AB129" s="197"/>
      <c r="AC129" s="202">
        <f t="shared" si="31"/>
        <v>6500</v>
      </c>
      <c r="AD129" s="203">
        <f t="shared" si="32"/>
        <v>4</v>
      </c>
      <c r="AE129" s="204">
        <f t="shared" si="35"/>
        <v>26000</v>
      </c>
      <c r="AF129" s="205"/>
      <c r="AG129" s="206" t="str">
        <f t="shared" si="22"/>
        <v>UPDATE MU_PRODUCT SET MU_TREATMENT_ID = 'C1713152686736000000050' WHERE MU_PRODUCT_ID = 'P174533104211000000000293';</v>
      </c>
    </row>
    <row r="130" spans="1:33" ht="43.2">
      <c r="A130" s="490" t="s">
        <v>637</v>
      </c>
      <c r="B130" s="438" t="s">
        <v>282</v>
      </c>
      <c r="C130" s="353" t="str">
        <f t="shared" si="33"/>
        <v>확인필요</v>
      </c>
      <c r="D130" s="353" t="str">
        <f t="shared" si="26"/>
        <v>확인필요</v>
      </c>
      <c r="E130" s="353" t="str">
        <f t="shared" si="27"/>
        <v>확인필요</v>
      </c>
      <c r="F130" s="189"/>
      <c r="G130" s="442"/>
      <c r="H130" s="545" t="str">
        <f>VLOOKUP(I130,Sheet1!$A$1:$B$5,2,FALSE)</f>
        <v>C1713152686736000000050</v>
      </c>
      <c r="I130" s="420" t="s">
        <v>282</v>
      </c>
      <c r="J130" s="329"/>
      <c r="K130" s="493" t="str">
        <f>VLOOKUP(L130,PRODUCTID!C126:D251,2,FALSE)</f>
        <v>P174533104211000000000294</v>
      </c>
      <c r="L130" s="207" t="s">
        <v>137</v>
      </c>
      <c r="M130" s="379">
        <v>1</v>
      </c>
      <c r="N130" s="380" t="s">
        <v>263</v>
      </c>
      <c r="O130" s="380">
        <v>1</v>
      </c>
      <c r="P130" s="381" t="s">
        <v>263</v>
      </c>
      <c r="Q130" s="258">
        <v>16133</v>
      </c>
      <c r="R130" s="193">
        <v>0</v>
      </c>
      <c r="S130" s="262">
        <f t="shared" si="28"/>
        <v>0</v>
      </c>
      <c r="T130" s="195"/>
      <c r="U130" s="196"/>
      <c r="V130" s="197">
        <f t="shared" si="34"/>
        <v>0</v>
      </c>
      <c r="W130" s="266"/>
      <c r="X130" s="199"/>
      <c r="Y130" s="200">
        <f t="shared" si="29"/>
        <v>0</v>
      </c>
      <c r="Z130" s="195">
        <f t="shared" si="36"/>
        <v>0</v>
      </c>
      <c r="AA130" s="269"/>
      <c r="AB130" s="197">
        <f t="shared" si="30"/>
        <v>0</v>
      </c>
      <c r="AC130" s="202">
        <f t="shared" si="31"/>
        <v>16133</v>
      </c>
      <c r="AD130" s="203">
        <f t="shared" si="32"/>
        <v>0</v>
      </c>
      <c r="AE130" s="204">
        <f t="shared" si="35"/>
        <v>0</v>
      </c>
      <c r="AF130" s="205"/>
      <c r="AG130" s="206" t="str">
        <f t="shared" si="22"/>
        <v>UPDATE MU_PRODUCT SET MU_TREATMENT_ID = 'C1713152686736000000050' WHERE MU_PRODUCT_ID = 'P174533104211000000000294';</v>
      </c>
    </row>
    <row r="131" spans="1:33" ht="43.8" thickBot="1">
      <c r="A131" s="490" t="str">
        <f>VLOOKUP(B131,거래처ID!$A$2:$B$36,2,FALSE)</f>
        <v>C173258871030100000000055</v>
      </c>
      <c r="B131" s="430" t="s">
        <v>242</v>
      </c>
      <c r="C131" s="279" t="s">
        <v>293</v>
      </c>
      <c r="D131" s="279" t="s">
        <v>294</v>
      </c>
      <c r="E131" s="279" t="s">
        <v>277</v>
      </c>
      <c r="F131" s="279"/>
      <c r="G131" s="443"/>
      <c r="H131" s="545" t="str">
        <f>VLOOKUP(I131,Sheet1!$A$1:$B$5,2,FALSE)</f>
        <v>C1713152686736000000050</v>
      </c>
      <c r="I131" s="421" t="s">
        <v>282</v>
      </c>
      <c r="J131" s="330"/>
      <c r="K131" s="493" t="str">
        <f>VLOOKUP(L131,PRODUCTID!C127:D252,2,FALSE)</f>
        <v>P174533104211000000000295</v>
      </c>
      <c r="L131" s="281" t="s">
        <v>233</v>
      </c>
      <c r="M131" s="379">
        <v>1</v>
      </c>
      <c r="N131" s="380" t="s">
        <v>263</v>
      </c>
      <c r="O131" s="380">
        <v>1</v>
      </c>
      <c r="P131" s="381" t="s">
        <v>263</v>
      </c>
      <c r="Q131" s="260">
        <v>7543</v>
      </c>
      <c r="R131" s="243">
        <v>43</v>
      </c>
      <c r="S131" s="262">
        <f t="shared" si="28"/>
        <v>324349</v>
      </c>
      <c r="T131" s="195"/>
      <c r="U131" s="196"/>
      <c r="V131" s="197">
        <f t="shared" si="34"/>
        <v>0</v>
      </c>
      <c r="W131" s="266"/>
      <c r="X131" s="199"/>
      <c r="Y131" s="200">
        <f t="shared" si="29"/>
        <v>0</v>
      </c>
      <c r="Z131" s="195">
        <f t="shared" si="36"/>
        <v>0</v>
      </c>
      <c r="AA131" s="269"/>
      <c r="AB131" s="197"/>
      <c r="AC131" s="202">
        <f t="shared" si="31"/>
        <v>7543</v>
      </c>
      <c r="AD131" s="203">
        <f t="shared" si="32"/>
        <v>43</v>
      </c>
      <c r="AE131" s="204">
        <f t="shared" si="35"/>
        <v>324349</v>
      </c>
      <c r="AF131" s="205"/>
      <c r="AG131" s="206" t="str">
        <f t="shared" si="22"/>
        <v>UPDATE MU_PRODUCT SET MU_TREATMENT_ID = 'C1713152686736000000050' WHERE MU_PRODUCT_ID = 'P174533104211000000000295';</v>
      </c>
    </row>
    <row r="132" spans="1:33" ht="24" customHeight="1" thickBot="1">
      <c r="A132" s="490" t="e">
        <f>VLOOKUP(B132,거래처ID!$A$2:$B$36,2,FALSE)</f>
        <v>#N/A</v>
      </c>
      <c r="B132" s="444" t="s">
        <v>63</v>
      </c>
      <c r="C132" s="363"/>
      <c r="D132" s="363"/>
      <c r="E132" s="363"/>
      <c r="F132" s="363"/>
      <c r="G132" s="445"/>
      <c r="H132" s="545" t="e">
        <f>VLOOKUP(I132,Sheet1!$A$1:$B$5,2,FALSE)</f>
        <v>#N/A</v>
      </c>
      <c r="I132" s="363"/>
      <c r="J132" s="363"/>
      <c r="K132" s="493" t="e">
        <f>VLOOKUP(L132,PRODUCTID!C128:D253,2,FALSE)</f>
        <v>#N/A</v>
      </c>
      <c r="L132" s="288"/>
      <c r="M132" s="363"/>
      <c r="N132" s="363"/>
      <c r="O132" s="363"/>
      <c r="P132" s="367"/>
      <c r="Q132" s="302"/>
      <c r="R132" s="303"/>
      <c r="S132" s="283">
        <f>SUM(S56:S131)</f>
        <v>29180062.856800001</v>
      </c>
      <c r="T132" s="284"/>
      <c r="U132" s="285"/>
      <c r="V132" s="286">
        <f>SUM(V56:V131)</f>
        <v>0</v>
      </c>
      <c r="W132" s="287"/>
      <c r="X132" s="282"/>
      <c r="Y132" s="283">
        <f>SUM(Y56:Y131)</f>
        <v>0</v>
      </c>
      <c r="Z132" s="304">
        <f t="shared" si="36"/>
        <v>0</v>
      </c>
      <c r="AA132" s="282"/>
      <c r="AB132" s="286">
        <f>SUM(AB56:AB131)</f>
        <v>0</v>
      </c>
      <c r="AC132" s="287">
        <f t="shared" ref="AC132:AC133" si="37">+Q132</f>
        <v>0</v>
      </c>
      <c r="AD132" s="282">
        <f t="shared" si="32"/>
        <v>0</v>
      </c>
      <c r="AE132" s="283">
        <f>SUM(AE56:AE131)</f>
        <v>29180062.856800001</v>
      </c>
      <c r="AF132" s="288"/>
      <c r="AG132" s="206" t="e">
        <f t="shared" si="22"/>
        <v>#N/A</v>
      </c>
    </row>
    <row r="133" spans="1:33" ht="24" customHeight="1" thickBot="1">
      <c r="A133" s="490" t="e">
        <f>VLOOKUP(B133,거래처ID!$A$2:$B$36,2,FALSE)</f>
        <v>#N/A</v>
      </c>
      <c r="B133" s="446"/>
      <c r="C133" s="447"/>
      <c r="D133" s="447"/>
      <c r="E133" s="448"/>
      <c r="F133" s="448"/>
      <c r="G133" s="449"/>
      <c r="H133" s="545" t="e">
        <f>VLOOKUP(I133,Sheet1!$A$1:$B$5,2,FALSE)</f>
        <v>#N/A</v>
      </c>
      <c r="I133" s="422"/>
      <c r="J133" s="164"/>
      <c r="K133" s="493" t="e">
        <f>VLOOKUP(L133,PRODUCTID!C129:D254,2,FALSE)</f>
        <v>#N/A</v>
      </c>
      <c r="L133" s="165" t="s">
        <v>138</v>
      </c>
      <c r="M133" s="163"/>
      <c r="N133" s="369"/>
      <c r="O133" s="369"/>
      <c r="P133" s="368"/>
      <c r="Q133" s="166"/>
      <c r="R133" s="167"/>
      <c r="S133" s="168" t="e">
        <f>+#REF!+S132</f>
        <v>#REF!</v>
      </c>
      <c r="T133" s="169"/>
      <c r="U133" s="170"/>
      <c r="V133" s="171" t="e">
        <f>+#REF!+V132</f>
        <v>#REF!</v>
      </c>
      <c r="W133" s="172"/>
      <c r="X133" s="173"/>
      <c r="Y133" s="174" t="e">
        <f>+#REF!+Y132</f>
        <v>#REF!</v>
      </c>
      <c r="Z133" s="195">
        <f t="shared" si="36"/>
        <v>0</v>
      </c>
      <c r="AA133" s="175"/>
      <c r="AB133" s="171" t="e">
        <f>+#REF!+AB132</f>
        <v>#REF!</v>
      </c>
      <c r="AC133" s="176">
        <f t="shared" si="37"/>
        <v>0</v>
      </c>
      <c r="AD133" s="177">
        <f t="shared" si="32"/>
        <v>0</v>
      </c>
      <c r="AE133" s="178" t="e">
        <f>+#REF!+AE132</f>
        <v>#REF!</v>
      </c>
      <c r="AF133" s="179"/>
      <c r="AG133" s="206" t="e">
        <f t="shared" si="22"/>
        <v>#N/A</v>
      </c>
    </row>
    <row r="134" spans="1:33" ht="15" thickTop="1"/>
  </sheetData>
  <autoFilter ref="A5:AH133" xr:uid="{00000000-0001-0000-0000-000000000000}"/>
  <mergeCells count="16">
    <mergeCell ref="J51:J55"/>
    <mergeCell ref="AF4:AF5"/>
    <mergeCell ref="J41:J49"/>
    <mergeCell ref="Q4:S4"/>
    <mergeCell ref="T4:V4"/>
    <mergeCell ref="W4:Y4"/>
    <mergeCell ref="Z4:AB4"/>
    <mergeCell ref="AC4:AE4"/>
    <mergeCell ref="B4:G4"/>
    <mergeCell ref="I4:I5"/>
    <mergeCell ref="M4:M5"/>
    <mergeCell ref="P4:P5"/>
    <mergeCell ref="O4:O5"/>
    <mergeCell ref="N4:N5"/>
    <mergeCell ref="J4:J5"/>
    <mergeCell ref="L4:L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5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7374A5-3D46-428A-A24C-1FF50A10F8C6}">
  <dimension ref="A1:P127"/>
  <sheetViews>
    <sheetView topLeftCell="B96" workbookViewId="0">
      <selection activeCell="H109" sqref="H109"/>
    </sheetView>
  </sheetViews>
  <sheetFormatPr defaultRowHeight="17.399999999999999"/>
  <cols>
    <col min="1" max="1" width="27" customWidth="1"/>
    <col min="2" max="2" width="27.8984375" bestFit="1" customWidth="1"/>
    <col min="3" max="3" width="27.796875" bestFit="1" customWidth="1"/>
    <col min="4" max="4" width="16" bestFit="1" customWidth="1"/>
    <col min="5" max="5" width="12" bestFit="1" customWidth="1"/>
    <col min="6" max="6" width="11.59765625" bestFit="1" customWidth="1"/>
    <col min="7" max="7" width="8.5" bestFit="1" customWidth="1"/>
    <col min="8" max="8" width="10.19921875" bestFit="1" customWidth="1"/>
    <col min="9" max="9" width="7.796875" bestFit="1" customWidth="1"/>
    <col min="10" max="10" width="7.296875" bestFit="1" customWidth="1"/>
    <col min="11" max="11" width="9.8984375" bestFit="1" customWidth="1"/>
    <col min="12" max="12" width="8.3984375" bestFit="1" customWidth="1"/>
    <col min="13" max="13" width="11.09765625" bestFit="1" customWidth="1"/>
    <col min="14" max="14" width="5" bestFit="1" customWidth="1"/>
    <col min="15" max="15" width="7.59765625" bestFit="1" customWidth="1"/>
  </cols>
  <sheetData>
    <row r="1" spans="1:16">
      <c r="A1" t="s">
        <v>635</v>
      </c>
      <c r="B1" t="s">
        <v>591</v>
      </c>
      <c r="C1" t="s">
        <v>295</v>
      </c>
      <c r="D1" t="s">
        <v>636</v>
      </c>
      <c r="E1" t="s">
        <v>302</v>
      </c>
      <c r="F1" t="s">
        <v>303</v>
      </c>
      <c r="G1" t="s">
        <v>304</v>
      </c>
      <c r="H1" t="s">
        <v>305</v>
      </c>
      <c r="I1" t="s">
        <v>306</v>
      </c>
      <c r="J1" t="s">
        <v>307</v>
      </c>
      <c r="K1" t="s">
        <v>308</v>
      </c>
      <c r="L1" t="s">
        <v>309</v>
      </c>
      <c r="M1" t="s">
        <v>310</v>
      </c>
      <c r="N1" t="s">
        <v>311</v>
      </c>
      <c r="O1" t="s">
        <v>312</v>
      </c>
    </row>
    <row r="2" spans="1:16">
      <c r="A2" t="s">
        <v>638</v>
      </c>
      <c r="B2" t="s">
        <v>637</v>
      </c>
      <c r="C2" t="s">
        <v>475</v>
      </c>
      <c r="D2">
        <f>IF(B1=B2,D1+1,1)</f>
        <v>1</v>
      </c>
      <c r="E2" s="452" t="s">
        <v>599</v>
      </c>
      <c r="F2" s="452" t="s">
        <v>446</v>
      </c>
      <c r="H2" t="s">
        <v>318</v>
      </c>
      <c r="I2" t="s">
        <v>317</v>
      </c>
      <c r="J2" t="s">
        <v>572</v>
      </c>
      <c r="L2" t="s">
        <v>572</v>
      </c>
      <c r="P2">
        <v>170</v>
      </c>
    </row>
    <row r="3" spans="1:16">
      <c r="A3" t="s">
        <v>640</v>
      </c>
      <c r="B3" t="s">
        <v>637</v>
      </c>
      <c r="C3" t="s">
        <v>492</v>
      </c>
      <c r="D3">
        <f t="shared" ref="D3:D66" si="0">IF(B2=B3,D2+1,1)</f>
        <v>2</v>
      </c>
      <c r="E3" s="452" t="s">
        <v>599</v>
      </c>
      <c r="F3" s="452" t="s">
        <v>446</v>
      </c>
      <c r="H3" t="s">
        <v>318</v>
      </c>
      <c r="I3" t="s">
        <v>317</v>
      </c>
      <c r="J3" t="s">
        <v>572</v>
      </c>
      <c r="L3" t="s">
        <v>572</v>
      </c>
      <c r="P3">
        <v>171</v>
      </c>
    </row>
    <row r="4" spans="1:16">
      <c r="A4" t="s">
        <v>641</v>
      </c>
      <c r="B4" t="s">
        <v>637</v>
      </c>
      <c r="C4" t="s">
        <v>493</v>
      </c>
      <c r="D4">
        <f t="shared" si="0"/>
        <v>3</v>
      </c>
      <c r="E4" s="452" t="s">
        <v>599</v>
      </c>
      <c r="F4" s="452" t="s">
        <v>446</v>
      </c>
      <c r="H4" t="s">
        <v>318</v>
      </c>
      <c r="I4" t="s">
        <v>317</v>
      </c>
      <c r="J4" t="s">
        <v>572</v>
      </c>
      <c r="L4" t="s">
        <v>572</v>
      </c>
      <c r="P4">
        <v>172</v>
      </c>
    </row>
    <row r="5" spans="1:16">
      <c r="A5" t="s">
        <v>642</v>
      </c>
      <c r="B5" t="s">
        <v>637</v>
      </c>
      <c r="C5" t="s">
        <v>494</v>
      </c>
      <c r="D5">
        <f t="shared" si="0"/>
        <v>4</v>
      </c>
      <c r="E5" s="452" t="s">
        <v>599</v>
      </c>
      <c r="F5" s="452" t="s">
        <v>446</v>
      </c>
      <c r="H5" t="s">
        <v>318</v>
      </c>
      <c r="I5" t="s">
        <v>317</v>
      </c>
      <c r="J5" t="s">
        <v>572</v>
      </c>
      <c r="L5" t="s">
        <v>572</v>
      </c>
      <c r="P5">
        <v>173</v>
      </c>
    </row>
    <row r="6" spans="1:16">
      <c r="A6" t="s">
        <v>643</v>
      </c>
      <c r="B6" t="s">
        <v>637</v>
      </c>
      <c r="C6" t="s">
        <v>495</v>
      </c>
      <c r="D6">
        <f t="shared" si="0"/>
        <v>5</v>
      </c>
      <c r="E6" s="452" t="s">
        <v>599</v>
      </c>
      <c r="F6" s="452" t="s">
        <v>446</v>
      </c>
      <c r="H6" t="s">
        <v>318</v>
      </c>
      <c r="I6" t="s">
        <v>317</v>
      </c>
      <c r="J6" t="s">
        <v>572</v>
      </c>
      <c r="L6" t="s">
        <v>572</v>
      </c>
      <c r="P6">
        <v>174</v>
      </c>
    </row>
    <row r="7" spans="1:16">
      <c r="A7" t="s">
        <v>644</v>
      </c>
      <c r="B7" t="s">
        <v>637</v>
      </c>
      <c r="C7" t="s">
        <v>496</v>
      </c>
      <c r="D7">
        <f t="shared" si="0"/>
        <v>6</v>
      </c>
      <c r="E7" s="452" t="s">
        <v>599</v>
      </c>
      <c r="F7" s="452" t="s">
        <v>446</v>
      </c>
      <c r="H7" t="s">
        <v>318</v>
      </c>
      <c r="I7" t="s">
        <v>317</v>
      </c>
      <c r="J7" t="s">
        <v>572</v>
      </c>
      <c r="L7" t="s">
        <v>572</v>
      </c>
      <c r="P7">
        <v>175</v>
      </c>
    </row>
    <row r="8" spans="1:16">
      <c r="A8" t="s">
        <v>645</v>
      </c>
      <c r="B8" t="s">
        <v>637</v>
      </c>
      <c r="C8" t="s">
        <v>522</v>
      </c>
      <c r="D8">
        <f t="shared" si="0"/>
        <v>7</v>
      </c>
      <c r="E8" s="452" t="s">
        <v>599</v>
      </c>
      <c r="F8" s="452" t="s">
        <v>446</v>
      </c>
      <c r="H8" t="s">
        <v>318</v>
      </c>
      <c r="I8" t="s">
        <v>317</v>
      </c>
      <c r="J8" t="s">
        <v>572</v>
      </c>
      <c r="L8" t="s">
        <v>572</v>
      </c>
      <c r="P8">
        <v>176</v>
      </c>
    </row>
    <row r="9" spans="1:16">
      <c r="A9" t="s">
        <v>646</v>
      </c>
      <c r="B9" t="s">
        <v>637</v>
      </c>
      <c r="C9" t="s">
        <v>540</v>
      </c>
      <c r="D9">
        <f t="shared" si="0"/>
        <v>8</v>
      </c>
      <c r="E9" s="452" t="s">
        <v>599</v>
      </c>
      <c r="F9" s="452" t="s">
        <v>446</v>
      </c>
      <c r="H9" t="s">
        <v>318</v>
      </c>
      <c r="I9" t="s">
        <v>317</v>
      </c>
      <c r="J9" t="s">
        <v>572</v>
      </c>
      <c r="L9" t="s">
        <v>572</v>
      </c>
      <c r="P9">
        <v>177</v>
      </c>
    </row>
    <row r="10" spans="1:16">
      <c r="A10" t="s">
        <v>647</v>
      </c>
      <c r="B10" t="s">
        <v>637</v>
      </c>
      <c r="C10" t="s">
        <v>568</v>
      </c>
      <c r="D10">
        <f t="shared" si="0"/>
        <v>9</v>
      </c>
      <c r="E10" s="452" t="s">
        <v>599</v>
      </c>
      <c r="F10" s="452" t="s">
        <v>446</v>
      </c>
      <c r="H10" t="s">
        <v>318</v>
      </c>
      <c r="I10" t="s">
        <v>317</v>
      </c>
      <c r="J10" t="s">
        <v>572</v>
      </c>
      <c r="L10" t="s">
        <v>572</v>
      </c>
      <c r="P10">
        <v>178</v>
      </c>
    </row>
    <row r="11" spans="1:16">
      <c r="A11" t="s">
        <v>648</v>
      </c>
      <c r="B11" t="s">
        <v>637</v>
      </c>
      <c r="C11" t="s">
        <v>571</v>
      </c>
      <c r="D11">
        <f t="shared" si="0"/>
        <v>10</v>
      </c>
      <c r="E11" s="452" t="s">
        <v>599</v>
      </c>
      <c r="F11" s="452" t="s">
        <v>446</v>
      </c>
      <c r="H11" t="s">
        <v>318</v>
      </c>
      <c r="I11" t="s">
        <v>317</v>
      </c>
      <c r="J11" t="s">
        <v>572</v>
      </c>
      <c r="L11" t="s">
        <v>572</v>
      </c>
      <c r="P11">
        <v>179</v>
      </c>
    </row>
    <row r="12" spans="1:16">
      <c r="A12" t="s">
        <v>649</v>
      </c>
      <c r="B12" t="s">
        <v>616</v>
      </c>
      <c r="C12" t="s">
        <v>560</v>
      </c>
      <c r="D12">
        <f t="shared" si="0"/>
        <v>1</v>
      </c>
      <c r="E12" s="452" t="s">
        <v>599</v>
      </c>
      <c r="F12" s="452" t="s">
        <v>446</v>
      </c>
      <c r="H12" t="s">
        <v>318</v>
      </c>
      <c r="I12" t="s">
        <v>317</v>
      </c>
      <c r="J12" t="s">
        <v>572</v>
      </c>
      <c r="L12" t="s">
        <v>572</v>
      </c>
      <c r="P12">
        <v>180</v>
      </c>
    </row>
    <row r="13" spans="1:16">
      <c r="A13" t="s">
        <v>650</v>
      </c>
      <c r="B13" t="s">
        <v>616</v>
      </c>
      <c r="C13" t="s">
        <v>561</v>
      </c>
      <c r="D13">
        <f t="shared" si="0"/>
        <v>2</v>
      </c>
      <c r="E13" s="452" t="s">
        <v>599</v>
      </c>
      <c r="F13" s="452" t="s">
        <v>446</v>
      </c>
      <c r="H13" t="s">
        <v>318</v>
      </c>
      <c r="I13" t="s">
        <v>317</v>
      </c>
      <c r="J13" t="s">
        <v>572</v>
      </c>
      <c r="L13" t="s">
        <v>572</v>
      </c>
      <c r="P13">
        <v>181</v>
      </c>
    </row>
    <row r="14" spans="1:16">
      <c r="A14" t="s">
        <v>651</v>
      </c>
      <c r="B14" t="s">
        <v>616</v>
      </c>
      <c r="C14" t="s">
        <v>562</v>
      </c>
      <c r="D14">
        <f t="shared" si="0"/>
        <v>3</v>
      </c>
      <c r="E14" s="452" t="s">
        <v>599</v>
      </c>
      <c r="F14" s="452" t="s">
        <v>446</v>
      </c>
      <c r="H14" t="s">
        <v>318</v>
      </c>
      <c r="I14" t="s">
        <v>317</v>
      </c>
      <c r="J14" t="s">
        <v>572</v>
      </c>
      <c r="L14" t="s">
        <v>572</v>
      </c>
      <c r="P14">
        <v>182</v>
      </c>
    </row>
    <row r="15" spans="1:16">
      <c r="A15" t="s">
        <v>652</v>
      </c>
      <c r="B15" t="s">
        <v>616</v>
      </c>
      <c r="C15" t="s">
        <v>563</v>
      </c>
      <c r="D15">
        <f t="shared" si="0"/>
        <v>4</v>
      </c>
      <c r="E15" s="452" t="s">
        <v>599</v>
      </c>
      <c r="F15" s="452" t="s">
        <v>446</v>
      </c>
      <c r="H15" t="s">
        <v>318</v>
      </c>
      <c r="I15" t="s">
        <v>317</v>
      </c>
      <c r="J15" t="s">
        <v>572</v>
      </c>
      <c r="L15" t="s">
        <v>572</v>
      </c>
      <c r="P15">
        <v>183</v>
      </c>
    </row>
    <row r="16" spans="1:16">
      <c r="A16" t="s">
        <v>653</v>
      </c>
      <c r="B16" t="s">
        <v>616</v>
      </c>
      <c r="C16" t="s">
        <v>564</v>
      </c>
      <c r="D16">
        <f t="shared" si="0"/>
        <v>5</v>
      </c>
      <c r="E16" s="452" t="s">
        <v>599</v>
      </c>
      <c r="F16" s="452" t="s">
        <v>446</v>
      </c>
      <c r="H16" t="s">
        <v>318</v>
      </c>
      <c r="I16" t="s">
        <v>317</v>
      </c>
      <c r="J16" t="s">
        <v>572</v>
      </c>
      <c r="L16" t="s">
        <v>572</v>
      </c>
      <c r="P16">
        <v>184</v>
      </c>
    </row>
    <row r="17" spans="1:16">
      <c r="A17" t="s">
        <v>654</v>
      </c>
      <c r="B17" t="s">
        <v>616</v>
      </c>
      <c r="C17" t="s">
        <v>565</v>
      </c>
      <c r="D17">
        <f t="shared" si="0"/>
        <v>6</v>
      </c>
      <c r="E17" s="452" t="s">
        <v>599</v>
      </c>
      <c r="F17" s="452" t="s">
        <v>446</v>
      </c>
      <c r="H17" t="s">
        <v>318</v>
      </c>
      <c r="I17" t="s">
        <v>317</v>
      </c>
      <c r="J17" t="s">
        <v>572</v>
      </c>
      <c r="L17" t="s">
        <v>572</v>
      </c>
      <c r="P17">
        <v>185</v>
      </c>
    </row>
    <row r="18" spans="1:16">
      <c r="A18" t="s">
        <v>655</v>
      </c>
      <c r="B18" t="s">
        <v>616</v>
      </c>
      <c r="C18" t="s">
        <v>566</v>
      </c>
      <c r="D18">
        <f t="shared" si="0"/>
        <v>7</v>
      </c>
      <c r="E18" s="452" t="s">
        <v>599</v>
      </c>
      <c r="F18" s="452" t="s">
        <v>446</v>
      </c>
      <c r="H18" t="s">
        <v>318</v>
      </c>
      <c r="I18" t="s">
        <v>317</v>
      </c>
      <c r="J18" t="s">
        <v>572</v>
      </c>
      <c r="L18" t="s">
        <v>572</v>
      </c>
      <c r="P18">
        <v>186</v>
      </c>
    </row>
    <row r="19" spans="1:16">
      <c r="A19" t="s">
        <v>656</v>
      </c>
      <c r="B19" t="s">
        <v>616</v>
      </c>
      <c r="C19" t="s">
        <v>567</v>
      </c>
      <c r="D19">
        <f t="shared" si="0"/>
        <v>8</v>
      </c>
      <c r="E19" s="452" t="s">
        <v>599</v>
      </c>
      <c r="F19" s="452" t="s">
        <v>446</v>
      </c>
      <c r="H19" t="s">
        <v>318</v>
      </c>
      <c r="I19" t="s">
        <v>317</v>
      </c>
      <c r="J19" t="s">
        <v>572</v>
      </c>
      <c r="L19" t="s">
        <v>572</v>
      </c>
      <c r="P19">
        <v>187</v>
      </c>
    </row>
    <row r="20" spans="1:16">
      <c r="A20" t="s">
        <v>657</v>
      </c>
      <c r="B20" t="s">
        <v>616</v>
      </c>
      <c r="C20" t="s">
        <v>569</v>
      </c>
      <c r="D20">
        <f t="shared" si="0"/>
        <v>9</v>
      </c>
      <c r="E20" s="452" t="s">
        <v>599</v>
      </c>
      <c r="F20" s="452" t="s">
        <v>446</v>
      </c>
      <c r="H20" t="s">
        <v>318</v>
      </c>
      <c r="I20" t="s">
        <v>317</v>
      </c>
      <c r="J20" t="s">
        <v>572</v>
      </c>
      <c r="L20" t="s">
        <v>572</v>
      </c>
      <c r="P20">
        <v>188</v>
      </c>
    </row>
    <row r="21" spans="1:16">
      <c r="A21" t="s">
        <v>658</v>
      </c>
      <c r="B21" t="s">
        <v>616</v>
      </c>
      <c r="C21" t="s">
        <v>570</v>
      </c>
      <c r="D21">
        <f t="shared" si="0"/>
        <v>10</v>
      </c>
      <c r="E21" s="452" t="s">
        <v>599</v>
      </c>
      <c r="F21" s="452" t="s">
        <v>446</v>
      </c>
      <c r="H21" t="s">
        <v>318</v>
      </c>
      <c r="I21" t="s">
        <v>317</v>
      </c>
      <c r="J21" t="s">
        <v>572</v>
      </c>
      <c r="L21" t="s">
        <v>572</v>
      </c>
      <c r="P21">
        <v>189</v>
      </c>
    </row>
    <row r="22" spans="1:16">
      <c r="A22" t="s">
        <v>659</v>
      </c>
      <c r="B22" t="s">
        <v>615</v>
      </c>
      <c r="C22" t="s">
        <v>554</v>
      </c>
      <c r="D22">
        <f t="shared" si="0"/>
        <v>1</v>
      </c>
      <c r="E22" s="452" t="s">
        <v>599</v>
      </c>
      <c r="F22" s="452" t="s">
        <v>446</v>
      </c>
      <c r="H22" t="s">
        <v>318</v>
      </c>
      <c r="I22" t="s">
        <v>317</v>
      </c>
      <c r="J22" t="s">
        <v>572</v>
      </c>
      <c r="L22" t="s">
        <v>572</v>
      </c>
      <c r="P22">
        <v>190</v>
      </c>
    </row>
    <row r="23" spans="1:16">
      <c r="A23" t="s">
        <v>660</v>
      </c>
      <c r="B23" t="s">
        <v>615</v>
      </c>
      <c r="C23" t="s">
        <v>555</v>
      </c>
      <c r="D23">
        <f t="shared" si="0"/>
        <v>2</v>
      </c>
      <c r="E23" s="452" t="s">
        <v>599</v>
      </c>
      <c r="F23" s="452" t="s">
        <v>446</v>
      </c>
      <c r="H23" t="s">
        <v>318</v>
      </c>
      <c r="I23" t="s">
        <v>317</v>
      </c>
      <c r="J23" t="s">
        <v>572</v>
      </c>
      <c r="L23" t="s">
        <v>572</v>
      </c>
      <c r="P23">
        <v>191</v>
      </c>
    </row>
    <row r="24" spans="1:16">
      <c r="A24" t="s">
        <v>661</v>
      </c>
      <c r="B24" t="s">
        <v>615</v>
      </c>
      <c r="C24" t="s">
        <v>556</v>
      </c>
      <c r="D24">
        <f t="shared" si="0"/>
        <v>3</v>
      </c>
      <c r="E24" s="452" t="s">
        <v>599</v>
      </c>
      <c r="F24" s="452" t="s">
        <v>446</v>
      </c>
      <c r="H24" t="s">
        <v>318</v>
      </c>
      <c r="I24" t="s">
        <v>317</v>
      </c>
      <c r="J24" t="s">
        <v>572</v>
      </c>
      <c r="L24" t="s">
        <v>572</v>
      </c>
      <c r="P24">
        <v>192</v>
      </c>
    </row>
    <row r="25" spans="1:16">
      <c r="A25" t="s">
        <v>662</v>
      </c>
      <c r="B25" t="s">
        <v>615</v>
      </c>
      <c r="C25" t="s">
        <v>557</v>
      </c>
      <c r="D25">
        <f t="shared" si="0"/>
        <v>4</v>
      </c>
      <c r="E25" s="452" t="s">
        <v>599</v>
      </c>
      <c r="F25" s="452" t="s">
        <v>446</v>
      </c>
      <c r="H25" t="s">
        <v>318</v>
      </c>
      <c r="I25" t="s">
        <v>317</v>
      </c>
      <c r="J25" t="s">
        <v>572</v>
      </c>
      <c r="L25" t="s">
        <v>572</v>
      </c>
      <c r="P25">
        <v>193</v>
      </c>
    </row>
    <row r="26" spans="1:16">
      <c r="A26" t="s">
        <v>663</v>
      </c>
      <c r="B26" t="s">
        <v>615</v>
      </c>
      <c r="C26" t="s">
        <v>558</v>
      </c>
      <c r="D26">
        <f t="shared" si="0"/>
        <v>5</v>
      </c>
      <c r="E26" s="452" t="s">
        <v>599</v>
      </c>
      <c r="F26" s="452" t="s">
        <v>446</v>
      </c>
      <c r="H26" t="s">
        <v>318</v>
      </c>
      <c r="I26" t="s">
        <v>317</v>
      </c>
      <c r="J26" t="s">
        <v>572</v>
      </c>
      <c r="L26" t="s">
        <v>572</v>
      </c>
      <c r="P26">
        <v>194</v>
      </c>
    </row>
    <row r="27" spans="1:16">
      <c r="A27" t="s">
        <v>664</v>
      </c>
      <c r="B27" t="s">
        <v>615</v>
      </c>
      <c r="C27" t="s">
        <v>559</v>
      </c>
      <c r="D27">
        <f t="shared" si="0"/>
        <v>6</v>
      </c>
      <c r="E27" s="452" t="s">
        <v>599</v>
      </c>
      <c r="F27" s="452" t="s">
        <v>446</v>
      </c>
      <c r="H27" t="s">
        <v>318</v>
      </c>
      <c r="I27" t="s">
        <v>317</v>
      </c>
      <c r="J27" t="s">
        <v>572</v>
      </c>
      <c r="L27" t="s">
        <v>572</v>
      </c>
      <c r="P27">
        <v>195</v>
      </c>
    </row>
    <row r="28" spans="1:16">
      <c r="A28" t="s">
        <v>665</v>
      </c>
      <c r="B28" t="s">
        <v>614</v>
      </c>
      <c r="C28" t="s">
        <v>550</v>
      </c>
      <c r="D28">
        <f t="shared" si="0"/>
        <v>1</v>
      </c>
      <c r="E28" s="452" t="s">
        <v>599</v>
      </c>
      <c r="F28" s="452" t="s">
        <v>446</v>
      </c>
      <c r="H28" t="s">
        <v>318</v>
      </c>
      <c r="I28" t="s">
        <v>317</v>
      </c>
      <c r="J28" t="s">
        <v>572</v>
      </c>
      <c r="L28" t="s">
        <v>572</v>
      </c>
      <c r="P28">
        <v>196</v>
      </c>
    </row>
    <row r="29" spans="1:16">
      <c r="A29" t="s">
        <v>666</v>
      </c>
      <c r="B29" t="s">
        <v>614</v>
      </c>
      <c r="C29" t="s">
        <v>551</v>
      </c>
      <c r="D29">
        <f t="shared" si="0"/>
        <v>2</v>
      </c>
      <c r="E29" s="452" t="s">
        <v>599</v>
      </c>
      <c r="F29" s="452" t="s">
        <v>446</v>
      </c>
      <c r="H29" t="s">
        <v>318</v>
      </c>
      <c r="I29" t="s">
        <v>317</v>
      </c>
      <c r="J29" t="s">
        <v>572</v>
      </c>
      <c r="L29" t="s">
        <v>572</v>
      </c>
      <c r="P29">
        <v>197</v>
      </c>
    </row>
    <row r="30" spans="1:16">
      <c r="A30" t="s">
        <v>667</v>
      </c>
      <c r="B30" t="s">
        <v>614</v>
      </c>
      <c r="C30" t="s">
        <v>552</v>
      </c>
      <c r="D30">
        <f t="shared" si="0"/>
        <v>3</v>
      </c>
      <c r="E30" s="452" t="s">
        <v>599</v>
      </c>
      <c r="F30" s="452" t="s">
        <v>446</v>
      </c>
      <c r="H30" t="s">
        <v>318</v>
      </c>
      <c r="I30" t="s">
        <v>317</v>
      </c>
      <c r="J30" t="s">
        <v>572</v>
      </c>
      <c r="L30" t="s">
        <v>572</v>
      </c>
      <c r="P30">
        <v>198</v>
      </c>
    </row>
    <row r="31" spans="1:16">
      <c r="A31" t="s">
        <v>668</v>
      </c>
      <c r="B31" t="s">
        <v>614</v>
      </c>
      <c r="C31" t="s">
        <v>553</v>
      </c>
      <c r="D31">
        <f t="shared" si="0"/>
        <v>4</v>
      </c>
      <c r="E31" s="452" t="s">
        <v>599</v>
      </c>
      <c r="F31" s="452" t="s">
        <v>446</v>
      </c>
      <c r="H31" t="s">
        <v>318</v>
      </c>
      <c r="I31" t="s">
        <v>317</v>
      </c>
      <c r="J31" t="s">
        <v>572</v>
      </c>
      <c r="L31" t="s">
        <v>572</v>
      </c>
      <c r="P31">
        <v>199</v>
      </c>
    </row>
    <row r="32" spans="1:16">
      <c r="A32" t="s">
        <v>669</v>
      </c>
      <c r="B32" t="s">
        <v>613</v>
      </c>
      <c r="C32" t="s">
        <v>545</v>
      </c>
      <c r="D32">
        <f t="shared" si="0"/>
        <v>1</v>
      </c>
      <c r="E32" s="452" t="s">
        <v>599</v>
      </c>
      <c r="F32" s="452" t="s">
        <v>446</v>
      </c>
      <c r="H32" t="s">
        <v>318</v>
      </c>
      <c r="I32" t="s">
        <v>317</v>
      </c>
      <c r="J32" t="s">
        <v>572</v>
      </c>
      <c r="L32" t="s">
        <v>572</v>
      </c>
      <c r="P32">
        <v>200</v>
      </c>
    </row>
    <row r="33" spans="1:16">
      <c r="A33" t="s">
        <v>670</v>
      </c>
      <c r="B33" t="s">
        <v>613</v>
      </c>
      <c r="C33" t="s">
        <v>546</v>
      </c>
      <c r="D33">
        <f t="shared" si="0"/>
        <v>2</v>
      </c>
      <c r="E33" s="452" t="s">
        <v>599</v>
      </c>
      <c r="F33" s="452" t="s">
        <v>446</v>
      </c>
      <c r="H33" t="s">
        <v>318</v>
      </c>
      <c r="I33" t="s">
        <v>317</v>
      </c>
      <c r="J33" t="s">
        <v>572</v>
      </c>
      <c r="L33" t="s">
        <v>572</v>
      </c>
      <c r="P33">
        <v>201</v>
      </c>
    </row>
    <row r="34" spans="1:16">
      <c r="A34" t="s">
        <v>671</v>
      </c>
      <c r="B34" t="s">
        <v>613</v>
      </c>
      <c r="C34" t="s">
        <v>547</v>
      </c>
      <c r="D34">
        <f t="shared" si="0"/>
        <v>3</v>
      </c>
      <c r="E34" s="452" t="s">
        <v>599</v>
      </c>
      <c r="F34" s="452" t="s">
        <v>446</v>
      </c>
      <c r="H34" t="s">
        <v>318</v>
      </c>
      <c r="I34" t="s">
        <v>317</v>
      </c>
      <c r="J34" t="s">
        <v>572</v>
      </c>
      <c r="L34" t="s">
        <v>572</v>
      </c>
      <c r="P34">
        <v>202</v>
      </c>
    </row>
    <row r="35" spans="1:16">
      <c r="A35" t="s">
        <v>672</v>
      </c>
      <c r="B35" t="s">
        <v>613</v>
      </c>
      <c r="C35" t="s">
        <v>548</v>
      </c>
      <c r="D35">
        <f t="shared" si="0"/>
        <v>4</v>
      </c>
      <c r="E35" s="452" t="s">
        <v>599</v>
      </c>
      <c r="F35" s="452" t="s">
        <v>446</v>
      </c>
      <c r="H35" t="s">
        <v>318</v>
      </c>
      <c r="I35" t="s">
        <v>317</v>
      </c>
      <c r="J35" t="s">
        <v>572</v>
      </c>
      <c r="L35" t="s">
        <v>572</v>
      </c>
      <c r="P35">
        <v>203</v>
      </c>
    </row>
    <row r="36" spans="1:16">
      <c r="A36" t="s">
        <v>673</v>
      </c>
      <c r="B36" t="s">
        <v>613</v>
      </c>
      <c r="C36" t="s">
        <v>549</v>
      </c>
      <c r="D36">
        <f t="shared" si="0"/>
        <v>5</v>
      </c>
      <c r="E36" s="452" t="s">
        <v>599</v>
      </c>
      <c r="F36" s="452" t="s">
        <v>446</v>
      </c>
      <c r="H36" t="s">
        <v>318</v>
      </c>
      <c r="I36" t="s">
        <v>317</v>
      </c>
      <c r="J36" t="s">
        <v>572</v>
      </c>
      <c r="L36" t="s">
        <v>572</v>
      </c>
      <c r="P36">
        <v>204</v>
      </c>
    </row>
    <row r="37" spans="1:16">
      <c r="A37" t="s">
        <v>674</v>
      </c>
      <c r="B37" t="s">
        <v>612</v>
      </c>
      <c r="C37" t="s">
        <v>544</v>
      </c>
      <c r="D37">
        <f t="shared" si="0"/>
        <v>1</v>
      </c>
      <c r="E37" s="452" t="s">
        <v>599</v>
      </c>
      <c r="F37" s="452" t="s">
        <v>446</v>
      </c>
      <c r="H37" t="s">
        <v>318</v>
      </c>
      <c r="I37" t="s">
        <v>317</v>
      </c>
      <c r="J37" t="s">
        <v>572</v>
      </c>
      <c r="L37" t="s">
        <v>572</v>
      </c>
      <c r="P37">
        <v>205</v>
      </c>
    </row>
    <row r="38" spans="1:16">
      <c r="A38" t="s">
        <v>675</v>
      </c>
      <c r="B38" t="s">
        <v>611</v>
      </c>
      <c r="C38" t="s">
        <v>536</v>
      </c>
      <c r="D38">
        <f t="shared" si="0"/>
        <v>1</v>
      </c>
      <c r="E38" s="452" t="s">
        <v>599</v>
      </c>
      <c r="F38" s="452" t="s">
        <v>446</v>
      </c>
      <c r="H38" t="s">
        <v>318</v>
      </c>
      <c r="I38" t="s">
        <v>317</v>
      </c>
      <c r="J38" t="s">
        <v>572</v>
      </c>
      <c r="L38" t="s">
        <v>572</v>
      </c>
      <c r="P38">
        <v>206</v>
      </c>
    </row>
    <row r="39" spans="1:16">
      <c r="A39" t="s">
        <v>676</v>
      </c>
      <c r="B39" t="s">
        <v>611</v>
      </c>
      <c r="C39" t="s">
        <v>537</v>
      </c>
      <c r="D39">
        <f t="shared" si="0"/>
        <v>2</v>
      </c>
      <c r="E39" s="452" t="s">
        <v>599</v>
      </c>
      <c r="F39" s="452" t="s">
        <v>446</v>
      </c>
      <c r="H39" t="s">
        <v>318</v>
      </c>
      <c r="I39" t="s">
        <v>317</v>
      </c>
      <c r="J39" t="s">
        <v>572</v>
      </c>
      <c r="L39" t="s">
        <v>572</v>
      </c>
      <c r="P39">
        <v>207</v>
      </c>
    </row>
    <row r="40" spans="1:16">
      <c r="A40" t="s">
        <v>677</v>
      </c>
      <c r="B40" t="s">
        <v>611</v>
      </c>
      <c r="C40" t="s">
        <v>538</v>
      </c>
      <c r="D40">
        <f t="shared" si="0"/>
        <v>3</v>
      </c>
      <c r="E40" s="452" t="s">
        <v>599</v>
      </c>
      <c r="F40" s="452" t="s">
        <v>446</v>
      </c>
      <c r="H40" t="s">
        <v>318</v>
      </c>
      <c r="I40" t="s">
        <v>317</v>
      </c>
      <c r="J40" t="s">
        <v>572</v>
      </c>
      <c r="L40" t="s">
        <v>572</v>
      </c>
      <c r="P40">
        <v>208</v>
      </c>
    </row>
    <row r="41" spans="1:16">
      <c r="A41" t="s">
        <v>678</v>
      </c>
      <c r="B41" t="s">
        <v>611</v>
      </c>
      <c r="C41" t="s">
        <v>539</v>
      </c>
      <c r="D41">
        <f t="shared" si="0"/>
        <v>4</v>
      </c>
      <c r="E41" s="452" t="s">
        <v>599</v>
      </c>
      <c r="F41" s="452" t="s">
        <v>446</v>
      </c>
      <c r="H41" t="s">
        <v>318</v>
      </c>
      <c r="I41" t="s">
        <v>317</v>
      </c>
      <c r="J41" t="s">
        <v>572</v>
      </c>
      <c r="L41" t="s">
        <v>572</v>
      </c>
      <c r="P41">
        <v>209</v>
      </c>
    </row>
    <row r="42" spans="1:16">
      <c r="A42" t="s">
        <v>679</v>
      </c>
      <c r="B42" t="s">
        <v>611</v>
      </c>
      <c r="C42" t="s">
        <v>541</v>
      </c>
      <c r="D42">
        <f t="shared" si="0"/>
        <v>5</v>
      </c>
      <c r="E42" s="452" t="s">
        <v>599</v>
      </c>
      <c r="F42" s="452" t="s">
        <v>446</v>
      </c>
      <c r="H42" t="s">
        <v>318</v>
      </c>
      <c r="I42" t="s">
        <v>317</v>
      </c>
      <c r="J42" t="s">
        <v>572</v>
      </c>
      <c r="L42" t="s">
        <v>572</v>
      </c>
      <c r="P42">
        <v>210</v>
      </c>
    </row>
    <row r="43" spans="1:16">
      <c r="A43" t="s">
        <v>680</v>
      </c>
      <c r="B43" t="s">
        <v>611</v>
      </c>
      <c r="C43" t="s">
        <v>542</v>
      </c>
      <c r="D43">
        <f t="shared" si="0"/>
        <v>6</v>
      </c>
      <c r="E43" s="452" t="s">
        <v>599</v>
      </c>
      <c r="F43" s="452" t="s">
        <v>446</v>
      </c>
      <c r="H43" t="s">
        <v>318</v>
      </c>
      <c r="I43" t="s">
        <v>317</v>
      </c>
      <c r="J43" t="s">
        <v>572</v>
      </c>
      <c r="L43" t="s">
        <v>572</v>
      </c>
      <c r="P43">
        <v>211</v>
      </c>
    </row>
    <row r="44" spans="1:16">
      <c r="A44" t="s">
        <v>681</v>
      </c>
      <c r="B44" t="s">
        <v>611</v>
      </c>
      <c r="C44" t="s">
        <v>543</v>
      </c>
      <c r="D44">
        <f t="shared" si="0"/>
        <v>7</v>
      </c>
      <c r="E44" s="452" t="s">
        <v>599</v>
      </c>
      <c r="F44" s="452" t="s">
        <v>446</v>
      </c>
      <c r="H44" t="s">
        <v>318</v>
      </c>
      <c r="I44" t="s">
        <v>317</v>
      </c>
      <c r="J44" t="s">
        <v>572</v>
      </c>
      <c r="L44" t="s">
        <v>572</v>
      </c>
      <c r="P44">
        <v>212</v>
      </c>
    </row>
    <row r="45" spans="1:16">
      <c r="A45" t="s">
        <v>682</v>
      </c>
      <c r="B45" t="s">
        <v>610</v>
      </c>
      <c r="C45" t="s">
        <v>533</v>
      </c>
      <c r="D45">
        <f t="shared" si="0"/>
        <v>1</v>
      </c>
      <c r="E45" s="452" t="s">
        <v>599</v>
      </c>
      <c r="F45" s="452" t="s">
        <v>446</v>
      </c>
      <c r="H45" t="s">
        <v>318</v>
      </c>
      <c r="I45" t="s">
        <v>317</v>
      </c>
      <c r="J45" t="s">
        <v>572</v>
      </c>
      <c r="L45" t="s">
        <v>572</v>
      </c>
      <c r="P45">
        <v>213</v>
      </c>
    </row>
    <row r="46" spans="1:16">
      <c r="A46" t="s">
        <v>683</v>
      </c>
      <c r="B46" t="s">
        <v>610</v>
      </c>
      <c r="C46" t="s">
        <v>534</v>
      </c>
      <c r="D46">
        <f t="shared" si="0"/>
        <v>2</v>
      </c>
      <c r="E46" s="452" t="s">
        <v>599</v>
      </c>
      <c r="F46" s="452" t="s">
        <v>446</v>
      </c>
      <c r="H46" t="s">
        <v>318</v>
      </c>
      <c r="I46" t="s">
        <v>317</v>
      </c>
      <c r="J46" t="s">
        <v>572</v>
      </c>
      <c r="L46" t="s">
        <v>572</v>
      </c>
      <c r="P46">
        <v>214</v>
      </c>
    </row>
    <row r="47" spans="1:16">
      <c r="A47" t="s">
        <v>684</v>
      </c>
      <c r="B47" t="s">
        <v>610</v>
      </c>
      <c r="C47" t="s">
        <v>535</v>
      </c>
      <c r="D47">
        <f t="shared" si="0"/>
        <v>3</v>
      </c>
      <c r="E47" s="452" t="s">
        <v>599</v>
      </c>
      <c r="F47" s="452" t="s">
        <v>446</v>
      </c>
      <c r="H47" t="s">
        <v>318</v>
      </c>
      <c r="I47" t="s">
        <v>317</v>
      </c>
      <c r="J47" t="s">
        <v>572</v>
      </c>
      <c r="L47" t="s">
        <v>572</v>
      </c>
      <c r="P47">
        <v>215</v>
      </c>
    </row>
    <row r="48" spans="1:16">
      <c r="A48" t="s">
        <v>685</v>
      </c>
      <c r="B48" t="s">
        <v>609</v>
      </c>
      <c r="C48" t="s">
        <v>532</v>
      </c>
      <c r="D48">
        <f t="shared" si="0"/>
        <v>1</v>
      </c>
      <c r="E48" s="452" t="s">
        <v>599</v>
      </c>
      <c r="F48" s="452" t="s">
        <v>446</v>
      </c>
      <c r="H48" t="s">
        <v>318</v>
      </c>
      <c r="I48" t="s">
        <v>317</v>
      </c>
      <c r="J48" t="s">
        <v>572</v>
      </c>
      <c r="L48" t="s">
        <v>572</v>
      </c>
      <c r="P48">
        <v>216</v>
      </c>
    </row>
    <row r="49" spans="1:16">
      <c r="A49" t="s">
        <v>686</v>
      </c>
      <c r="B49" t="s">
        <v>608</v>
      </c>
      <c r="C49" t="s">
        <v>518</v>
      </c>
      <c r="D49">
        <f t="shared" si="0"/>
        <v>1</v>
      </c>
      <c r="E49" s="452" t="s">
        <v>599</v>
      </c>
      <c r="F49" s="452" t="s">
        <v>446</v>
      </c>
      <c r="H49" t="s">
        <v>318</v>
      </c>
      <c r="I49" t="s">
        <v>317</v>
      </c>
      <c r="J49" t="s">
        <v>572</v>
      </c>
      <c r="L49" t="s">
        <v>572</v>
      </c>
      <c r="P49">
        <v>217</v>
      </c>
    </row>
    <row r="50" spans="1:16">
      <c r="A50" t="s">
        <v>687</v>
      </c>
      <c r="B50" t="s">
        <v>608</v>
      </c>
      <c r="C50" t="s">
        <v>519</v>
      </c>
      <c r="D50">
        <f t="shared" si="0"/>
        <v>2</v>
      </c>
      <c r="E50" s="452" t="s">
        <v>599</v>
      </c>
      <c r="F50" s="452" t="s">
        <v>446</v>
      </c>
      <c r="H50" t="s">
        <v>318</v>
      </c>
      <c r="I50" t="s">
        <v>317</v>
      </c>
      <c r="J50" t="s">
        <v>572</v>
      </c>
      <c r="L50" t="s">
        <v>572</v>
      </c>
      <c r="P50">
        <v>218</v>
      </c>
    </row>
    <row r="51" spans="1:16">
      <c r="A51" t="s">
        <v>688</v>
      </c>
      <c r="B51" t="s">
        <v>608</v>
      </c>
      <c r="C51" t="s">
        <v>520</v>
      </c>
      <c r="D51">
        <f t="shared" si="0"/>
        <v>3</v>
      </c>
      <c r="E51" s="452" t="s">
        <v>599</v>
      </c>
      <c r="F51" s="452" t="s">
        <v>446</v>
      </c>
      <c r="H51" t="s">
        <v>318</v>
      </c>
      <c r="I51" t="s">
        <v>317</v>
      </c>
      <c r="J51" t="s">
        <v>572</v>
      </c>
      <c r="L51" t="s">
        <v>572</v>
      </c>
      <c r="P51">
        <v>219</v>
      </c>
    </row>
    <row r="52" spans="1:16">
      <c r="A52" t="s">
        <v>689</v>
      </c>
      <c r="B52" t="s">
        <v>608</v>
      </c>
      <c r="C52" t="s">
        <v>521</v>
      </c>
      <c r="D52">
        <f t="shared" si="0"/>
        <v>4</v>
      </c>
      <c r="E52" s="452" t="s">
        <v>599</v>
      </c>
      <c r="F52" s="452" t="s">
        <v>446</v>
      </c>
      <c r="H52" t="s">
        <v>318</v>
      </c>
      <c r="I52" t="s">
        <v>317</v>
      </c>
      <c r="J52" t="s">
        <v>572</v>
      </c>
      <c r="L52" t="s">
        <v>572</v>
      </c>
      <c r="P52">
        <v>220</v>
      </c>
    </row>
    <row r="53" spans="1:16">
      <c r="A53" t="s">
        <v>690</v>
      </c>
      <c r="B53" t="s">
        <v>607</v>
      </c>
      <c r="C53" t="s">
        <v>516</v>
      </c>
      <c r="D53">
        <f t="shared" si="0"/>
        <v>1</v>
      </c>
      <c r="E53" s="452" t="s">
        <v>599</v>
      </c>
      <c r="F53" s="452" t="s">
        <v>446</v>
      </c>
      <c r="H53" t="s">
        <v>318</v>
      </c>
      <c r="I53" t="s">
        <v>317</v>
      </c>
      <c r="J53" t="s">
        <v>572</v>
      </c>
      <c r="L53" t="s">
        <v>572</v>
      </c>
      <c r="P53">
        <v>221</v>
      </c>
    </row>
    <row r="54" spans="1:16">
      <c r="A54" t="s">
        <v>691</v>
      </c>
      <c r="B54" t="s">
        <v>607</v>
      </c>
      <c r="C54" t="s">
        <v>517</v>
      </c>
      <c r="D54">
        <f t="shared" si="0"/>
        <v>2</v>
      </c>
      <c r="E54" s="452" t="s">
        <v>599</v>
      </c>
      <c r="F54" s="452" t="s">
        <v>446</v>
      </c>
      <c r="H54" t="s">
        <v>318</v>
      </c>
      <c r="I54" t="s">
        <v>317</v>
      </c>
      <c r="J54" t="s">
        <v>572</v>
      </c>
      <c r="L54" t="s">
        <v>572</v>
      </c>
      <c r="P54">
        <v>222</v>
      </c>
    </row>
    <row r="55" spans="1:16">
      <c r="A55" t="s">
        <v>692</v>
      </c>
      <c r="B55" t="s">
        <v>606</v>
      </c>
      <c r="C55" t="s">
        <v>505</v>
      </c>
      <c r="D55">
        <f t="shared" si="0"/>
        <v>1</v>
      </c>
      <c r="E55" s="452" t="s">
        <v>599</v>
      </c>
      <c r="F55" s="452" t="s">
        <v>446</v>
      </c>
      <c r="H55" t="s">
        <v>318</v>
      </c>
      <c r="I55" t="s">
        <v>317</v>
      </c>
      <c r="J55" t="s">
        <v>572</v>
      </c>
      <c r="L55" t="s">
        <v>572</v>
      </c>
      <c r="P55">
        <v>223</v>
      </c>
    </row>
    <row r="56" spans="1:16">
      <c r="A56" t="s">
        <v>693</v>
      </c>
      <c r="B56" t="s">
        <v>606</v>
      </c>
      <c r="C56" t="s">
        <v>506</v>
      </c>
      <c r="D56">
        <f t="shared" si="0"/>
        <v>2</v>
      </c>
      <c r="E56" s="452" t="s">
        <v>599</v>
      </c>
      <c r="F56" s="452" t="s">
        <v>446</v>
      </c>
      <c r="H56" t="s">
        <v>318</v>
      </c>
      <c r="I56" t="s">
        <v>317</v>
      </c>
      <c r="J56" t="s">
        <v>572</v>
      </c>
      <c r="L56" t="s">
        <v>572</v>
      </c>
      <c r="P56">
        <v>224</v>
      </c>
    </row>
    <row r="57" spans="1:16">
      <c r="A57" t="s">
        <v>694</v>
      </c>
      <c r="B57" t="s">
        <v>605</v>
      </c>
      <c r="C57" t="s">
        <v>499</v>
      </c>
      <c r="D57">
        <f t="shared" si="0"/>
        <v>1</v>
      </c>
      <c r="E57" s="452" t="s">
        <v>599</v>
      </c>
      <c r="F57" s="452" t="s">
        <v>446</v>
      </c>
      <c r="H57" t="s">
        <v>318</v>
      </c>
      <c r="I57" t="s">
        <v>317</v>
      </c>
      <c r="J57" t="s">
        <v>572</v>
      </c>
      <c r="L57" t="s">
        <v>572</v>
      </c>
      <c r="P57">
        <v>225</v>
      </c>
    </row>
    <row r="58" spans="1:16">
      <c r="A58" t="s">
        <v>695</v>
      </c>
      <c r="B58" t="s">
        <v>605</v>
      </c>
      <c r="C58" t="s">
        <v>500</v>
      </c>
      <c r="D58">
        <f t="shared" si="0"/>
        <v>2</v>
      </c>
      <c r="E58" s="452" t="s">
        <v>599</v>
      </c>
      <c r="F58" s="452" t="s">
        <v>446</v>
      </c>
      <c r="H58" t="s">
        <v>318</v>
      </c>
      <c r="I58" t="s">
        <v>317</v>
      </c>
      <c r="J58" t="s">
        <v>572</v>
      </c>
      <c r="L58" t="s">
        <v>572</v>
      </c>
      <c r="P58">
        <v>226</v>
      </c>
    </row>
    <row r="59" spans="1:16">
      <c r="A59" t="s">
        <v>696</v>
      </c>
      <c r="B59" t="s">
        <v>605</v>
      </c>
      <c r="C59" t="s">
        <v>501</v>
      </c>
      <c r="D59">
        <f t="shared" si="0"/>
        <v>3</v>
      </c>
      <c r="E59" s="452" t="s">
        <v>599</v>
      </c>
      <c r="F59" s="452" t="s">
        <v>446</v>
      </c>
      <c r="H59" t="s">
        <v>318</v>
      </c>
      <c r="I59" t="s">
        <v>317</v>
      </c>
      <c r="J59" t="s">
        <v>572</v>
      </c>
      <c r="L59" t="s">
        <v>572</v>
      </c>
      <c r="P59">
        <v>227</v>
      </c>
    </row>
    <row r="60" spans="1:16">
      <c r="A60" t="s">
        <v>697</v>
      </c>
      <c r="B60" t="s">
        <v>605</v>
      </c>
      <c r="C60" t="s">
        <v>502</v>
      </c>
      <c r="D60">
        <f t="shared" si="0"/>
        <v>4</v>
      </c>
      <c r="E60" s="452" t="s">
        <v>599</v>
      </c>
      <c r="F60" s="452" t="s">
        <v>446</v>
      </c>
      <c r="H60" t="s">
        <v>318</v>
      </c>
      <c r="I60" t="s">
        <v>317</v>
      </c>
      <c r="J60" t="s">
        <v>572</v>
      </c>
      <c r="L60" t="s">
        <v>572</v>
      </c>
      <c r="P60">
        <v>228</v>
      </c>
    </row>
    <row r="61" spans="1:16">
      <c r="A61" t="s">
        <v>698</v>
      </c>
      <c r="B61" t="s">
        <v>605</v>
      </c>
      <c r="C61" t="s">
        <v>503</v>
      </c>
      <c r="D61">
        <f t="shared" si="0"/>
        <v>5</v>
      </c>
      <c r="E61" s="452" t="s">
        <v>599</v>
      </c>
      <c r="F61" s="452" t="s">
        <v>446</v>
      </c>
      <c r="H61" t="s">
        <v>318</v>
      </c>
      <c r="I61" t="s">
        <v>317</v>
      </c>
      <c r="J61" t="s">
        <v>572</v>
      </c>
      <c r="L61" t="s">
        <v>572</v>
      </c>
      <c r="P61">
        <v>229</v>
      </c>
    </row>
    <row r="62" spans="1:16">
      <c r="A62" t="s">
        <v>699</v>
      </c>
      <c r="B62" t="s">
        <v>605</v>
      </c>
      <c r="C62" t="s">
        <v>504</v>
      </c>
      <c r="D62">
        <f t="shared" si="0"/>
        <v>6</v>
      </c>
      <c r="E62" s="452" t="s">
        <v>599</v>
      </c>
      <c r="F62" s="452" t="s">
        <v>446</v>
      </c>
      <c r="H62" t="s">
        <v>318</v>
      </c>
      <c r="I62" t="s">
        <v>317</v>
      </c>
      <c r="J62" t="s">
        <v>572</v>
      </c>
      <c r="L62" t="s">
        <v>572</v>
      </c>
      <c r="P62">
        <v>230</v>
      </c>
    </row>
    <row r="63" spans="1:16">
      <c r="A63" t="s">
        <v>700</v>
      </c>
      <c r="B63" t="s">
        <v>604</v>
      </c>
      <c r="C63" t="s">
        <v>498</v>
      </c>
      <c r="D63">
        <f t="shared" si="0"/>
        <v>1</v>
      </c>
      <c r="E63" s="452" t="s">
        <v>599</v>
      </c>
      <c r="F63" s="452" t="s">
        <v>446</v>
      </c>
      <c r="H63" t="s">
        <v>318</v>
      </c>
      <c r="I63" t="s">
        <v>317</v>
      </c>
      <c r="J63" t="s">
        <v>572</v>
      </c>
      <c r="L63" t="s">
        <v>572</v>
      </c>
      <c r="P63">
        <v>231</v>
      </c>
    </row>
    <row r="64" spans="1:16">
      <c r="A64" t="s">
        <v>701</v>
      </c>
      <c r="B64" t="s">
        <v>603</v>
      </c>
      <c r="C64" t="s">
        <v>497</v>
      </c>
      <c r="D64">
        <f t="shared" si="0"/>
        <v>1</v>
      </c>
      <c r="E64" s="452" t="s">
        <v>599</v>
      </c>
      <c r="F64" s="452" t="s">
        <v>446</v>
      </c>
      <c r="H64" t="s">
        <v>318</v>
      </c>
      <c r="I64" t="s">
        <v>317</v>
      </c>
      <c r="J64" t="s">
        <v>572</v>
      </c>
      <c r="L64" t="s">
        <v>572</v>
      </c>
      <c r="P64">
        <v>232</v>
      </c>
    </row>
    <row r="65" spans="1:16">
      <c r="A65" t="s">
        <v>702</v>
      </c>
      <c r="B65" t="s">
        <v>602</v>
      </c>
      <c r="C65" t="s">
        <v>478</v>
      </c>
      <c r="D65">
        <f t="shared" si="0"/>
        <v>1</v>
      </c>
      <c r="E65" s="452" t="s">
        <v>599</v>
      </c>
      <c r="F65" s="452" t="s">
        <v>446</v>
      </c>
      <c r="H65" t="s">
        <v>318</v>
      </c>
      <c r="I65" t="s">
        <v>317</v>
      </c>
      <c r="J65" t="s">
        <v>572</v>
      </c>
      <c r="L65" t="s">
        <v>572</v>
      </c>
      <c r="P65">
        <v>233</v>
      </c>
    </row>
    <row r="66" spans="1:16">
      <c r="A66" t="s">
        <v>703</v>
      </c>
      <c r="B66" t="s">
        <v>601</v>
      </c>
      <c r="C66" t="s">
        <v>447</v>
      </c>
      <c r="D66">
        <f t="shared" si="0"/>
        <v>1</v>
      </c>
      <c r="E66" s="452" t="s">
        <v>599</v>
      </c>
      <c r="F66" s="452" t="s">
        <v>446</v>
      </c>
      <c r="H66" t="s">
        <v>318</v>
      </c>
      <c r="I66" t="s">
        <v>317</v>
      </c>
      <c r="J66" t="s">
        <v>572</v>
      </c>
      <c r="L66" t="s">
        <v>572</v>
      </c>
      <c r="P66">
        <v>234</v>
      </c>
    </row>
    <row r="67" spans="1:16">
      <c r="A67" t="s">
        <v>704</v>
      </c>
      <c r="B67" t="s">
        <v>601</v>
      </c>
      <c r="C67" t="s">
        <v>448</v>
      </c>
      <c r="D67">
        <f t="shared" ref="D67:D127" si="1">IF(B66=B67,D66+1,1)</f>
        <v>2</v>
      </c>
      <c r="E67" s="452" t="s">
        <v>599</v>
      </c>
      <c r="F67" s="452" t="s">
        <v>446</v>
      </c>
      <c r="H67" t="s">
        <v>318</v>
      </c>
      <c r="I67" t="s">
        <v>317</v>
      </c>
      <c r="J67" t="s">
        <v>572</v>
      </c>
      <c r="L67" t="s">
        <v>572</v>
      </c>
      <c r="P67">
        <v>235</v>
      </c>
    </row>
    <row r="68" spans="1:16">
      <c r="A68" t="s">
        <v>705</v>
      </c>
      <c r="B68" t="s">
        <v>601</v>
      </c>
      <c r="C68" t="s">
        <v>449</v>
      </c>
      <c r="D68">
        <f t="shared" si="1"/>
        <v>3</v>
      </c>
      <c r="E68" s="452" t="s">
        <v>599</v>
      </c>
      <c r="F68" s="452" t="s">
        <v>446</v>
      </c>
      <c r="H68" t="s">
        <v>318</v>
      </c>
      <c r="I68" t="s">
        <v>317</v>
      </c>
      <c r="J68" t="s">
        <v>572</v>
      </c>
      <c r="L68" t="s">
        <v>572</v>
      </c>
      <c r="P68">
        <v>236</v>
      </c>
    </row>
    <row r="69" spans="1:16">
      <c r="A69" t="s">
        <v>706</v>
      </c>
      <c r="B69" t="s">
        <v>633</v>
      </c>
      <c r="C69" t="s">
        <v>523</v>
      </c>
      <c r="D69">
        <f t="shared" si="1"/>
        <v>1</v>
      </c>
      <c r="E69" s="452" t="s">
        <v>599</v>
      </c>
      <c r="F69" s="452" t="s">
        <v>446</v>
      </c>
      <c r="H69" t="s">
        <v>318</v>
      </c>
      <c r="I69" t="s">
        <v>317</v>
      </c>
      <c r="J69" t="s">
        <v>572</v>
      </c>
      <c r="L69" t="s">
        <v>572</v>
      </c>
      <c r="P69">
        <v>237</v>
      </c>
    </row>
    <row r="70" spans="1:16">
      <c r="A70" t="s">
        <v>707</v>
      </c>
      <c r="B70" t="s">
        <v>633</v>
      </c>
      <c r="C70" t="s">
        <v>524</v>
      </c>
      <c r="D70">
        <f t="shared" si="1"/>
        <v>2</v>
      </c>
      <c r="E70" s="452" t="s">
        <v>599</v>
      </c>
      <c r="F70" s="452" t="s">
        <v>446</v>
      </c>
      <c r="H70" t="s">
        <v>318</v>
      </c>
      <c r="I70" t="s">
        <v>317</v>
      </c>
      <c r="J70" t="s">
        <v>572</v>
      </c>
      <c r="L70" t="s">
        <v>572</v>
      </c>
      <c r="P70">
        <v>238</v>
      </c>
    </row>
    <row r="71" spans="1:16">
      <c r="A71" t="s">
        <v>708</v>
      </c>
      <c r="B71" t="s">
        <v>633</v>
      </c>
      <c r="C71" t="s">
        <v>525</v>
      </c>
      <c r="D71">
        <f t="shared" si="1"/>
        <v>3</v>
      </c>
      <c r="E71" s="452" t="s">
        <v>599</v>
      </c>
      <c r="F71" s="452" t="s">
        <v>446</v>
      </c>
      <c r="H71" t="s">
        <v>318</v>
      </c>
      <c r="I71" t="s">
        <v>317</v>
      </c>
      <c r="J71" t="s">
        <v>572</v>
      </c>
      <c r="L71" t="s">
        <v>572</v>
      </c>
      <c r="P71">
        <v>239</v>
      </c>
    </row>
    <row r="72" spans="1:16">
      <c r="A72" t="s">
        <v>709</v>
      </c>
      <c r="B72" t="s">
        <v>633</v>
      </c>
      <c r="C72" t="s">
        <v>526</v>
      </c>
      <c r="D72">
        <f t="shared" si="1"/>
        <v>4</v>
      </c>
      <c r="E72" s="452" t="s">
        <v>599</v>
      </c>
      <c r="F72" s="452" t="s">
        <v>446</v>
      </c>
      <c r="H72" t="s">
        <v>318</v>
      </c>
      <c r="I72" t="s">
        <v>317</v>
      </c>
      <c r="J72" t="s">
        <v>572</v>
      </c>
      <c r="L72" t="s">
        <v>572</v>
      </c>
      <c r="P72">
        <v>240</v>
      </c>
    </row>
    <row r="73" spans="1:16">
      <c r="A73" t="s">
        <v>710</v>
      </c>
      <c r="B73" t="s">
        <v>633</v>
      </c>
      <c r="C73" t="s">
        <v>527</v>
      </c>
      <c r="D73">
        <f t="shared" si="1"/>
        <v>5</v>
      </c>
      <c r="E73" s="452" t="s">
        <v>599</v>
      </c>
      <c r="F73" s="452" t="s">
        <v>446</v>
      </c>
      <c r="H73" t="s">
        <v>318</v>
      </c>
      <c r="I73" t="s">
        <v>317</v>
      </c>
      <c r="J73" t="s">
        <v>572</v>
      </c>
      <c r="L73" t="s">
        <v>572</v>
      </c>
      <c r="P73">
        <v>241</v>
      </c>
    </row>
    <row r="74" spans="1:16">
      <c r="A74" t="s">
        <v>711</v>
      </c>
      <c r="B74" t="s">
        <v>633</v>
      </c>
      <c r="C74" t="s">
        <v>528</v>
      </c>
      <c r="D74">
        <f t="shared" si="1"/>
        <v>6</v>
      </c>
      <c r="E74" s="452" t="s">
        <v>599</v>
      </c>
      <c r="F74" s="452" t="s">
        <v>446</v>
      </c>
      <c r="H74" t="s">
        <v>318</v>
      </c>
      <c r="I74" t="s">
        <v>317</v>
      </c>
      <c r="J74" t="s">
        <v>572</v>
      </c>
      <c r="L74" t="s">
        <v>572</v>
      </c>
      <c r="P74">
        <v>242</v>
      </c>
    </row>
    <row r="75" spans="1:16">
      <c r="A75" t="s">
        <v>712</v>
      </c>
      <c r="B75" t="s">
        <v>633</v>
      </c>
      <c r="C75" t="s">
        <v>529</v>
      </c>
      <c r="D75">
        <f t="shared" si="1"/>
        <v>7</v>
      </c>
      <c r="E75" s="452" t="s">
        <v>599</v>
      </c>
      <c r="F75" s="452" t="s">
        <v>446</v>
      </c>
      <c r="H75" t="s">
        <v>318</v>
      </c>
      <c r="I75" t="s">
        <v>317</v>
      </c>
      <c r="J75" t="s">
        <v>572</v>
      </c>
      <c r="L75" t="s">
        <v>572</v>
      </c>
      <c r="P75">
        <v>243</v>
      </c>
    </row>
    <row r="76" spans="1:16">
      <c r="A76" t="s">
        <v>713</v>
      </c>
      <c r="B76" t="s">
        <v>633</v>
      </c>
      <c r="C76" t="s">
        <v>530</v>
      </c>
      <c r="D76">
        <f t="shared" si="1"/>
        <v>8</v>
      </c>
      <c r="E76" s="452" t="s">
        <v>599</v>
      </c>
      <c r="F76" s="452" t="s">
        <v>446</v>
      </c>
      <c r="H76" t="s">
        <v>318</v>
      </c>
      <c r="I76" t="s">
        <v>317</v>
      </c>
      <c r="J76" t="s">
        <v>572</v>
      </c>
      <c r="L76" t="s">
        <v>572</v>
      </c>
      <c r="P76">
        <v>244</v>
      </c>
    </row>
    <row r="77" spans="1:16">
      <c r="A77" t="s">
        <v>714</v>
      </c>
      <c r="B77" t="s">
        <v>633</v>
      </c>
      <c r="C77" t="s">
        <v>531</v>
      </c>
      <c r="D77">
        <f t="shared" si="1"/>
        <v>9</v>
      </c>
      <c r="E77" s="452" t="s">
        <v>599</v>
      </c>
      <c r="F77" s="452" t="s">
        <v>446</v>
      </c>
      <c r="H77" t="s">
        <v>318</v>
      </c>
      <c r="I77" t="s">
        <v>317</v>
      </c>
      <c r="J77" t="s">
        <v>572</v>
      </c>
      <c r="L77" t="s">
        <v>572</v>
      </c>
      <c r="P77">
        <v>245</v>
      </c>
    </row>
    <row r="78" spans="1:16">
      <c r="A78" t="s">
        <v>715</v>
      </c>
      <c r="B78" t="s">
        <v>633</v>
      </c>
      <c r="C78" t="s">
        <v>573</v>
      </c>
      <c r="D78">
        <f t="shared" si="1"/>
        <v>10</v>
      </c>
      <c r="E78" s="452" t="s">
        <v>599</v>
      </c>
      <c r="F78" s="452" t="s">
        <v>446</v>
      </c>
      <c r="H78" t="s">
        <v>318</v>
      </c>
      <c r="I78" t="s">
        <v>317</v>
      </c>
      <c r="J78" t="s">
        <v>572</v>
      </c>
      <c r="L78" t="s">
        <v>572</v>
      </c>
      <c r="P78">
        <v>246</v>
      </c>
    </row>
    <row r="79" spans="1:16">
      <c r="A79" t="s">
        <v>716</v>
      </c>
      <c r="B79" t="s">
        <v>631</v>
      </c>
      <c r="C79" t="s">
        <v>472</v>
      </c>
      <c r="D79">
        <f t="shared" si="1"/>
        <v>1</v>
      </c>
      <c r="E79" s="452" t="s">
        <v>599</v>
      </c>
      <c r="F79" s="452" t="s">
        <v>446</v>
      </c>
      <c r="H79" t="s">
        <v>318</v>
      </c>
      <c r="I79" t="s">
        <v>317</v>
      </c>
      <c r="J79" t="s">
        <v>572</v>
      </c>
      <c r="L79" t="s">
        <v>572</v>
      </c>
      <c r="P79">
        <v>247</v>
      </c>
    </row>
    <row r="80" spans="1:16">
      <c r="A80" t="s">
        <v>717</v>
      </c>
      <c r="B80" t="s">
        <v>630</v>
      </c>
      <c r="C80" t="s">
        <v>462</v>
      </c>
      <c r="D80">
        <f t="shared" si="1"/>
        <v>1</v>
      </c>
      <c r="E80" s="452" t="s">
        <v>599</v>
      </c>
      <c r="F80" s="452" t="s">
        <v>446</v>
      </c>
      <c r="H80" t="s">
        <v>318</v>
      </c>
      <c r="I80" t="s">
        <v>317</v>
      </c>
      <c r="J80" t="s">
        <v>572</v>
      </c>
      <c r="L80" t="s">
        <v>572</v>
      </c>
      <c r="P80">
        <v>248</v>
      </c>
    </row>
    <row r="81" spans="1:16">
      <c r="A81" t="s">
        <v>718</v>
      </c>
      <c r="B81" t="s">
        <v>630</v>
      </c>
      <c r="C81" t="s">
        <v>473</v>
      </c>
      <c r="D81">
        <f t="shared" si="1"/>
        <v>2</v>
      </c>
      <c r="E81" s="452" t="s">
        <v>599</v>
      </c>
      <c r="F81" s="452" t="s">
        <v>446</v>
      </c>
      <c r="H81" t="s">
        <v>318</v>
      </c>
      <c r="I81" t="s">
        <v>317</v>
      </c>
      <c r="J81" t="s">
        <v>572</v>
      </c>
      <c r="L81" t="s">
        <v>572</v>
      </c>
      <c r="P81">
        <v>249</v>
      </c>
    </row>
    <row r="82" spans="1:16">
      <c r="A82" t="s">
        <v>719</v>
      </c>
      <c r="B82" t="s">
        <v>630</v>
      </c>
      <c r="C82" t="s">
        <v>474</v>
      </c>
      <c r="D82">
        <f t="shared" si="1"/>
        <v>3</v>
      </c>
      <c r="E82" s="452" t="s">
        <v>599</v>
      </c>
      <c r="F82" s="452" t="s">
        <v>446</v>
      </c>
      <c r="H82" t="s">
        <v>318</v>
      </c>
      <c r="I82" t="s">
        <v>317</v>
      </c>
      <c r="J82" t="s">
        <v>572</v>
      </c>
      <c r="L82" t="s">
        <v>572</v>
      </c>
      <c r="P82">
        <v>250</v>
      </c>
    </row>
    <row r="83" spans="1:16">
      <c r="A83" t="s">
        <v>720</v>
      </c>
      <c r="B83" t="s">
        <v>629</v>
      </c>
      <c r="C83" t="s">
        <v>469</v>
      </c>
      <c r="D83">
        <f t="shared" si="1"/>
        <v>1</v>
      </c>
      <c r="E83" s="452" t="s">
        <v>599</v>
      </c>
      <c r="F83" s="452" t="s">
        <v>446</v>
      </c>
      <c r="H83" t="s">
        <v>318</v>
      </c>
      <c r="I83" t="s">
        <v>317</v>
      </c>
      <c r="J83" t="s">
        <v>572</v>
      </c>
      <c r="L83" t="s">
        <v>572</v>
      </c>
      <c r="P83">
        <v>251</v>
      </c>
    </row>
    <row r="84" spans="1:16">
      <c r="A84" t="s">
        <v>721</v>
      </c>
      <c r="B84" t="s">
        <v>629</v>
      </c>
      <c r="C84" t="s">
        <v>470</v>
      </c>
      <c r="D84">
        <f t="shared" si="1"/>
        <v>2</v>
      </c>
      <c r="E84" s="452" t="s">
        <v>599</v>
      </c>
      <c r="F84" s="452" t="s">
        <v>446</v>
      </c>
      <c r="H84" t="s">
        <v>318</v>
      </c>
      <c r="I84" t="s">
        <v>317</v>
      </c>
      <c r="J84" t="s">
        <v>572</v>
      </c>
      <c r="L84" t="s">
        <v>572</v>
      </c>
      <c r="P84">
        <v>252</v>
      </c>
    </row>
    <row r="85" spans="1:16">
      <c r="A85" t="s">
        <v>722</v>
      </c>
      <c r="B85" t="s">
        <v>629</v>
      </c>
      <c r="C85" t="s">
        <v>471</v>
      </c>
      <c r="D85">
        <f t="shared" si="1"/>
        <v>3</v>
      </c>
      <c r="E85" s="452" t="s">
        <v>599</v>
      </c>
      <c r="F85" s="452" t="s">
        <v>446</v>
      </c>
      <c r="H85" t="s">
        <v>318</v>
      </c>
      <c r="I85" t="s">
        <v>317</v>
      </c>
      <c r="J85" t="s">
        <v>572</v>
      </c>
      <c r="L85" t="s">
        <v>572</v>
      </c>
      <c r="P85">
        <v>253</v>
      </c>
    </row>
    <row r="86" spans="1:16">
      <c r="A86" t="s">
        <v>723</v>
      </c>
      <c r="B86" t="s">
        <v>628</v>
      </c>
      <c r="C86" t="s">
        <v>480</v>
      </c>
      <c r="D86">
        <f t="shared" si="1"/>
        <v>1</v>
      </c>
      <c r="E86" s="452" t="s">
        <v>599</v>
      </c>
      <c r="F86" s="452" t="s">
        <v>446</v>
      </c>
      <c r="H86" t="s">
        <v>318</v>
      </c>
      <c r="I86" t="s">
        <v>317</v>
      </c>
      <c r="J86" t="s">
        <v>572</v>
      </c>
      <c r="L86" t="s">
        <v>572</v>
      </c>
      <c r="P86">
        <v>254</v>
      </c>
    </row>
    <row r="87" spans="1:16">
      <c r="A87" t="s">
        <v>724</v>
      </c>
      <c r="B87" t="s">
        <v>627</v>
      </c>
      <c r="C87" t="s">
        <v>482</v>
      </c>
      <c r="D87">
        <f t="shared" si="1"/>
        <v>1</v>
      </c>
      <c r="E87" s="452" t="s">
        <v>599</v>
      </c>
      <c r="F87" s="452" t="s">
        <v>446</v>
      </c>
      <c r="H87" t="s">
        <v>318</v>
      </c>
      <c r="I87" t="s">
        <v>317</v>
      </c>
      <c r="J87" t="s">
        <v>572</v>
      </c>
      <c r="L87" t="s">
        <v>572</v>
      </c>
      <c r="P87">
        <v>255</v>
      </c>
    </row>
    <row r="88" spans="1:16">
      <c r="A88" t="s">
        <v>725</v>
      </c>
      <c r="B88" t="s">
        <v>627</v>
      </c>
      <c r="C88" t="s">
        <v>483</v>
      </c>
      <c r="D88">
        <f t="shared" si="1"/>
        <v>2</v>
      </c>
      <c r="E88" s="452" t="s">
        <v>599</v>
      </c>
      <c r="F88" s="452" t="s">
        <v>446</v>
      </c>
      <c r="H88" t="s">
        <v>318</v>
      </c>
      <c r="I88" t="s">
        <v>317</v>
      </c>
      <c r="J88" t="s">
        <v>572</v>
      </c>
      <c r="L88" t="s">
        <v>572</v>
      </c>
      <c r="P88">
        <v>256</v>
      </c>
    </row>
    <row r="89" spans="1:16">
      <c r="A89" t="s">
        <v>726</v>
      </c>
      <c r="B89" t="s">
        <v>627</v>
      </c>
      <c r="C89" t="s">
        <v>484</v>
      </c>
      <c r="D89">
        <f t="shared" si="1"/>
        <v>3</v>
      </c>
      <c r="E89" s="452" t="s">
        <v>599</v>
      </c>
      <c r="F89" s="452" t="s">
        <v>446</v>
      </c>
      <c r="H89" t="s">
        <v>318</v>
      </c>
      <c r="I89" t="s">
        <v>317</v>
      </c>
      <c r="J89" t="s">
        <v>572</v>
      </c>
      <c r="L89" t="s">
        <v>572</v>
      </c>
      <c r="P89">
        <v>257</v>
      </c>
    </row>
    <row r="90" spans="1:16">
      <c r="A90" t="s">
        <v>727</v>
      </c>
      <c r="B90" t="s">
        <v>627</v>
      </c>
      <c r="C90" t="s">
        <v>485</v>
      </c>
      <c r="D90">
        <f t="shared" si="1"/>
        <v>4</v>
      </c>
      <c r="E90" s="452" t="s">
        <v>599</v>
      </c>
      <c r="F90" s="452" t="s">
        <v>446</v>
      </c>
      <c r="H90" t="s">
        <v>318</v>
      </c>
      <c r="I90" t="s">
        <v>317</v>
      </c>
      <c r="J90" t="s">
        <v>572</v>
      </c>
      <c r="L90" t="s">
        <v>572</v>
      </c>
      <c r="P90">
        <v>258</v>
      </c>
    </row>
    <row r="91" spans="1:16">
      <c r="A91" t="s">
        <v>728</v>
      </c>
      <c r="B91" t="s">
        <v>627</v>
      </c>
      <c r="C91" t="s">
        <v>486</v>
      </c>
      <c r="D91">
        <f t="shared" si="1"/>
        <v>5</v>
      </c>
      <c r="E91" s="452" t="s">
        <v>599</v>
      </c>
      <c r="F91" s="452" t="s">
        <v>446</v>
      </c>
      <c r="H91" t="s">
        <v>318</v>
      </c>
      <c r="I91" t="s">
        <v>317</v>
      </c>
      <c r="J91" t="s">
        <v>572</v>
      </c>
      <c r="L91" t="s">
        <v>572</v>
      </c>
      <c r="P91">
        <v>259</v>
      </c>
    </row>
    <row r="92" spans="1:16">
      <c r="A92" t="s">
        <v>729</v>
      </c>
      <c r="B92" t="s">
        <v>626</v>
      </c>
      <c r="C92" t="s">
        <v>489</v>
      </c>
      <c r="D92">
        <f t="shared" si="1"/>
        <v>1</v>
      </c>
      <c r="E92" s="452" t="s">
        <v>599</v>
      </c>
      <c r="F92" s="452" t="s">
        <v>446</v>
      </c>
      <c r="H92" t="s">
        <v>318</v>
      </c>
      <c r="I92" t="s">
        <v>317</v>
      </c>
      <c r="J92" t="s">
        <v>572</v>
      </c>
      <c r="L92" t="s">
        <v>572</v>
      </c>
      <c r="P92">
        <v>260</v>
      </c>
    </row>
    <row r="93" spans="1:16">
      <c r="A93" t="s">
        <v>730</v>
      </c>
      <c r="B93" t="s">
        <v>626</v>
      </c>
      <c r="C93" t="s">
        <v>490</v>
      </c>
      <c r="D93">
        <f t="shared" si="1"/>
        <v>2</v>
      </c>
      <c r="E93" s="452" t="s">
        <v>599</v>
      </c>
      <c r="F93" s="452" t="s">
        <v>446</v>
      </c>
      <c r="H93" t="s">
        <v>318</v>
      </c>
      <c r="I93" t="s">
        <v>317</v>
      </c>
      <c r="J93" t="s">
        <v>572</v>
      </c>
      <c r="L93" t="s">
        <v>572</v>
      </c>
      <c r="P93">
        <v>261</v>
      </c>
    </row>
    <row r="94" spans="1:16">
      <c r="A94" t="s">
        <v>731</v>
      </c>
      <c r="B94" t="s">
        <v>626</v>
      </c>
      <c r="C94" t="s">
        <v>491</v>
      </c>
      <c r="D94">
        <f t="shared" si="1"/>
        <v>3</v>
      </c>
      <c r="E94" s="452" t="s">
        <v>599</v>
      </c>
      <c r="F94" s="452" t="s">
        <v>446</v>
      </c>
      <c r="H94" t="s">
        <v>318</v>
      </c>
      <c r="I94" t="s">
        <v>317</v>
      </c>
      <c r="J94" t="s">
        <v>572</v>
      </c>
      <c r="L94" t="s">
        <v>572</v>
      </c>
      <c r="P94">
        <v>262</v>
      </c>
    </row>
    <row r="95" spans="1:16">
      <c r="A95" t="s">
        <v>732</v>
      </c>
      <c r="B95" t="s">
        <v>625</v>
      </c>
      <c r="C95" t="s">
        <v>476</v>
      </c>
      <c r="D95">
        <f t="shared" si="1"/>
        <v>1</v>
      </c>
      <c r="E95" s="452" t="s">
        <v>599</v>
      </c>
      <c r="F95" s="452" t="s">
        <v>446</v>
      </c>
      <c r="H95" t="s">
        <v>318</v>
      </c>
      <c r="I95" t="s">
        <v>317</v>
      </c>
      <c r="J95" t="s">
        <v>572</v>
      </c>
      <c r="L95" t="s">
        <v>572</v>
      </c>
      <c r="P95">
        <v>263</v>
      </c>
    </row>
    <row r="96" spans="1:16">
      <c r="A96" t="s">
        <v>733</v>
      </c>
      <c r="B96" t="s">
        <v>625</v>
      </c>
      <c r="C96" t="s">
        <v>477</v>
      </c>
      <c r="D96">
        <f t="shared" si="1"/>
        <v>2</v>
      </c>
      <c r="E96" s="452" t="s">
        <v>599</v>
      </c>
      <c r="F96" s="452" t="s">
        <v>446</v>
      </c>
      <c r="H96" t="s">
        <v>318</v>
      </c>
      <c r="I96" t="s">
        <v>317</v>
      </c>
      <c r="J96" t="s">
        <v>572</v>
      </c>
      <c r="L96" t="s">
        <v>572</v>
      </c>
      <c r="P96">
        <v>264</v>
      </c>
    </row>
    <row r="97" spans="1:16">
      <c r="A97" t="s">
        <v>734</v>
      </c>
      <c r="B97" t="s">
        <v>625</v>
      </c>
      <c r="C97" t="s">
        <v>479</v>
      </c>
      <c r="D97">
        <f t="shared" si="1"/>
        <v>3</v>
      </c>
      <c r="E97" s="452" t="s">
        <v>599</v>
      </c>
      <c r="F97" s="452" t="s">
        <v>446</v>
      </c>
      <c r="H97" t="s">
        <v>318</v>
      </c>
      <c r="I97" t="s">
        <v>317</v>
      </c>
      <c r="J97" t="s">
        <v>572</v>
      </c>
      <c r="L97" t="s">
        <v>572</v>
      </c>
      <c r="P97">
        <v>265</v>
      </c>
    </row>
    <row r="98" spans="1:16">
      <c r="A98" t="s">
        <v>735</v>
      </c>
      <c r="B98" t="s">
        <v>624</v>
      </c>
      <c r="C98" t="s">
        <v>461</v>
      </c>
      <c r="D98">
        <f t="shared" si="1"/>
        <v>1</v>
      </c>
      <c r="E98" s="452" t="s">
        <v>599</v>
      </c>
      <c r="F98" s="452" t="s">
        <v>446</v>
      </c>
      <c r="H98" t="s">
        <v>318</v>
      </c>
      <c r="I98" t="s">
        <v>317</v>
      </c>
      <c r="J98" t="s">
        <v>572</v>
      </c>
      <c r="L98" t="s">
        <v>572</v>
      </c>
      <c r="P98">
        <v>266</v>
      </c>
    </row>
    <row r="99" spans="1:16">
      <c r="A99" t="s">
        <v>736</v>
      </c>
      <c r="B99" t="s">
        <v>623</v>
      </c>
      <c r="C99" t="s">
        <v>459</v>
      </c>
      <c r="D99">
        <f t="shared" si="1"/>
        <v>1</v>
      </c>
      <c r="E99" s="452" t="s">
        <v>599</v>
      </c>
      <c r="F99" s="452" t="s">
        <v>446</v>
      </c>
      <c r="H99" t="s">
        <v>318</v>
      </c>
      <c r="I99" t="s">
        <v>317</v>
      </c>
      <c r="J99" t="s">
        <v>572</v>
      </c>
      <c r="L99" t="s">
        <v>572</v>
      </c>
      <c r="P99">
        <v>267</v>
      </c>
    </row>
    <row r="100" spans="1:16">
      <c r="A100" t="s">
        <v>737</v>
      </c>
      <c r="B100" t="s">
        <v>623</v>
      </c>
      <c r="C100" t="s">
        <v>460</v>
      </c>
      <c r="D100">
        <f t="shared" si="1"/>
        <v>2</v>
      </c>
      <c r="E100" s="452" t="s">
        <v>599</v>
      </c>
      <c r="F100" s="452" t="s">
        <v>446</v>
      </c>
      <c r="H100" t="s">
        <v>318</v>
      </c>
      <c r="I100" t="s">
        <v>317</v>
      </c>
      <c r="J100" t="s">
        <v>572</v>
      </c>
      <c r="L100" t="s">
        <v>572</v>
      </c>
      <c r="P100">
        <v>268</v>
      </c>
    </row>
    <row r="101" spans="1:16">
      <c r="A101" t="s">
        <v>738</v>
      </c>
      <c r="B101" t="s">
        <v>623</v>
      </c>
      <c r="C101" t="s">
        <v>481</v>
      </c>
      <c r="D101">
        <f t="shared" si="1"/>
        <v>3</v>
      </c>
      <c r="E101" s="452" t="s">
        <v>599</v>
      </c>
      <c r="F101" s="452" t="s">
        <v>446</v>
      </c>
      <c r="H101" t="s">
        <v>318</v>
      </c>
      <c r="I101" t="s">
        <v>317</v>
      </c>
      <c r="J101" t="s">
        <v>572</v>
      </c>
      <c r="L101" t="s">
        <v>572</v>
      </c>
      <c r="P101">
        <v>269</v>
      </c>
    </row>
    <row r="102" spans="1:16">
      <c r="A102" t="s">
        <v>639</v>
      </c>
      <c r="B102" t="s">
        <v>622</v>
      </c>
      <c r="C102" t="s">
        <v>456</v>
      </c>
      <c r="D102">
        <f t="shared" si="1"/>
        <v>1</v>
      </c>
      <c r="E102" s="452" t="s">
        <v>599</v>
      </c>
      <c r="F102" s="452" t="s">
        <v>446</v>
      </c>
      <c r="H102" t="s">
        <v>318</v>
      </c>
      <c r="I102" t="s">
        <v>317</v>
      </c>
      <c r="J102" t="s">
        <v>572</v>
      </c>
      <c r="L102" t="s">
        <v>572</v>
      </c>
      <c r="P102">
        <v>270</v>
      </c>
    </row>
    <row r="103" spans="1:16">
      <c r="A103" t="s">
        <v>739</v>
      </c>
      <c r="B103" t="s">
        <v>622</v>
      </c>
      <c r="C103" t="s">
        <v>457</v>
      </c>
      <c r="D103">
        <f t="shared" si="1"/>
        <v>2</v>
      </c>
      <c r="E103" s="452" t="s">
        <v>599</v>
      </c>
      <c r="F103" s="452" t="s">
        <v>446</v>
      </c>
      <c r="H103" t="s">
        <v>318</v>
      </c>
      <c r="I103" t="s">
        <v>317</v>
      </c>
      <c r="J103" t="s">
        <v>572</v>
      </c>
      <c r="L103" t="s">
        <v>572</v>
      </c>
      <c r="P103">
        <v>271</v>
      </c>
    </row>
    <row r="104" spans="1:16">
      <c r="A104" t="s">
        <v>740</v>
      </c>
      <c r="B104" t="s">
        <v>622</v>
      </c>
      <c r="C104" t="s">
        <v>458</v>
      </c>
      <c r="D104">
        <f t="shared" si="1"/>
        <v>3</v>
      </c>
      <c r="E104" s="452" t="s">
        <v>599</v>
      </c>
      <c r="F104" s="452" t="s">
        <v>446</v>
      </c>
      <c r="H104" t="s">
        <v>318</v>
      </c>
      <c r="I104" t="s">
        <v>317</v>
      </c>
      <c r="J104" t="s">
        <v>572</v>
      </c>
      <c r="L104" t="s">
        <v>572</v>
      </c>
      <c r="P104">
        <v>272</v>
      </c>
    </row>
    <row r="105" spans="1:16">
      <c r="A105" t="s">
        <v>741</v>
      </c>
      <c r="B105" t="s">
        <v>621</v>
      </c>
      <c r="C105" t="s">
        <v>453</v>
      </c>
      <c r="D105">
        <f t="shared" si="1"/>
        <v>1</v>
      </c>
      <c r="E105" s="452" t="s">
        <v>599</v>
      </c>
      <c r="F105" s="452" t="s">
        <v>446</v>
      </c>
      <c r="H105" t="s">
        <v>318</v>
      </c>
      <c r="I105" t="s">
        <v>317</v>
      </c>
      <c r="J105" t="s">
        <v>572</v>
      </c>
      <c r="L105" t="s">
        <v>572</v>
      </c>
      <c r="P105">
        <v>273</v>
      </c>
    </row>
    <row r="106" spans="1:16">
      <c r="A106" t="s">
        <v>742</v>
      </c>
      <c r="B106" t="s">
        <v>621</v>
      </c>
      <c r="C106" t="s">
        <v>454</v>
      </c>
      <c r="D106">
        <f t="shared" si="1"/>
        <v>2</v>
      </c>
      <c r="E106" s="452" t="s">
        <v>599</v>
      </c>
      <c r="F106" s="452" t="s">
        <v>446</v>
      </c>
      <c r="H106" t="s">
        <v>318</v>
      </c>
      <c r="I106" t="s">
        <v>317</v>
      </c>
      <c r="J106" t="s">
        <v>572</v>
      </c>
      <c r="L106" t="s">
        <v>572</v>
      </c>
      <c r="P106">
        <v>274</v>
      </c>
    </row>
    <row r="107" spans="1:16">
      <c r="A107" t="s">
        <v>743</v>
      </c>
      <c r="B107" t="s">
        <v>621</v>
      </c>
      <c r="C107" t="s">
        <v>455</v>
      </c>
      <c r="D107">
        <f t="shared" si="1"/>
        <v>3</v>
      </c>
      <c r="E107" s="452" t="s">
        <v>599</v>
      </c>
      <c r="F107" s="452" t="s">
        <v>446</v>
      </c>
      <c r="H107" t="s">
        <v>318</v>
      </c>
      <c r="I107" t="s">
        <v>317</v>
      </c>
      <c r="J107" t="s">
        <v>572</v>
      </c>
      <c r="L107" t="s">
        <v>572</v>
      </c>
      <c r="P107">
        <v>275</v>
      </c>
    </row>
    <row r="108" spans="1:16">
      <c r="A108" t="s">
        <v>744</v>
      </c>
      <c r="B108" t="s">
        <v>620</v>
      </c>
      <c r="C108" t="s">
        <v>463</v>
      </c>
      <c r="D108">
        <f t="shared" si="1"/>
        <v>1</v>
      </c>
      <c r="E108" s="452" t="s">
        <v>599</v>
      </c>
      <c r="F108" s="452" t="s">
        <v>446</v>
      </c>
      <c r="H108" t="s">
        <v>318</v>
      </c>
      <c r="I108" t="s">
        <v>317</v>
      </c>
      <c r="J108" t="s">
        <v>572</v>
      </c>
      <c r="L108" t="s">
        <v>572</v>
      </c>
      <c r="P108">
        <v>276</v>
      </c>
    </row>
    <row r="109" spans="1:16">
      <c r="A109" t="s">
        <v>745</v>
      </c>
      <c r="B109" t="s">
        <v>620</v>
      </c>
      <c r="C109" t="s">
        <v>464</v>
      </c>
      <c r="D109">
        <f t="shared" si="1"/>
        <v>2</v>
      </c>
      <c r="E109" s="452" t="s">
        <v>599</v>
      </c>
      <c r="F109" s="452" t="s">
        <v>446</v>
      </c>
      <c r="H109" t="s">
        <v>318</v>
      </c>
      <c r="I109" t="s">
        <v>317</v>
      </c>
      <c r="J109" t="s">
        <v>572</v>
      </c>
      <c r="L109" t="s">
        <v>572</v>
      </c>
      <c r="P109">
        <v>277</v>
      </c>
    </row>
    <row r="110" spans="1:16">
      <c r="A110" t="s">
        <v>746</v>
      </c>
      <c r="B110" t="s">
        <v>620</v>
      </c>
      <c r="C110" t="s">
        <v>467</v>
      </c>
      <c r="D110">
        <f t="shared" si="1"/>
        <v>3</v>
      </c>
      <c r="E110" s="452" t="s">
        <v>599</v>
      </c>
      <c r="F110" s="452" t="s">
        <v>446</v>
      </c>
      <c r="H110" t="s">
        <v>318</v>
      </c>
      <c r="I110" t="s">
        <v>317</v>
      </c>
      <c r="J110" t="s">
        <v>572</v>
      </c>
      <c r="L110" t="s">
        <v>572</v>
      </c>
      <c r="P110">
        <v>278</v>
      </c>
    </row>
    <row r="111" spans="1:16">
      <c r="A111" t="s">
        <v>747</v>
      </c>
      <c r="B111" t="s">
        <v>620</v>
      </c>
      <c r="C111" t="s">
        <v>468</v>
      </c>
      <c r="D111">
        <f t="shared" si="1"/>
        <v>4</v>
      </c>
      <c r="E111" s="452" t="s">
        <v>599</v>
      </c>
      <c r="F111" s="452" t="s">
        <v>446</v>
      </c>
      <c r="H111" t="s">
        <v>318</v>
      </c>
      <c r="I111" t="s">
        <v>317</v>
      </c>
      <c r="J111" t="s">
        <v>572</v>
      </c>
      <c r="L111" t="s">
        <v>572</v>
      </c>
      <c r="P111">
        <v>279</v>
      </c>
    </row>
    <row r="112" spans="1:16">
      <c r="A112" t="s">
        <v>748</v>
      </c>
      <c r="B112" t="s">
        <v>619</v>
      </c>
      <c r="C112" t="s">
        <v>450</v>
      </c>
      <c r="D112">
        <f t="shared" si="1"/>
        <v>1</v>
      </c>
      <c r="E112" s="452" t="s">
        <v>599</v>
      </c>
      <c r="F112" s="452" t="s">
        <v>446</v>
      </c>
      <c r="H112" t="s">
        <v>318</v>
      </c>
      <c r="I112" t="s">
        <v>317</v>
      </c>
      <c r="J112" t="s">
        <v>572</v>
      </c>
      <c r="L112" t="s">
        <v>572</v>
      </c>
      <c r="P112">
        <v>280</v>
      </c>
    </row>
    <row r="113" spans="1:16">
      <c r="A113" t="s">
        <v>749</v>
      </c>
      <c r="B113" t="s">
        <v>619</v>
      </c>
      <c r="C113" t="s">
        <v>451</v>
      </c>
      <c r="D113">
        <f t="shared" si="1"/>
        <v>2</v>
      </c>
      <c r="E113" s="452" t="s">
        <v>599</v>
      </c>
      <c r="F113" s="452" t="s">
        <v>446</v>
      </c>
      <c r="H113" t="s">
        <v>318</v>
      </c>
      <c r="I113" t="s">
        <v>317</v>
      </c>
      <c r="J113" t="s">
        <v>572</v>
      </c>
      <c r="L113" t="s">
        <v>572</v>
      </c>
      <c r="P113">
        <v>281</v>
      </c>
    </row>
    <row r="114" spans="1:16">
      <c r="A114" t="s">
        <v>750</v>
      </c>
      <c r="B114" t="s">
        <v>619</v>
      </c>
      <c r="C114" t="s">
        <v>452</v>
      </c>
      <c r="D114">
        <f t="shared" si="1"/>
        <v>3</v>
      </c>
      <c r="E114" s="452" t="s">
        <v>599</v>
      </c>
      <c r="F114" s="452" t="s">
        <v>446</v>
      </c>
      <c r="H114" t="s">
        <v>318</v>
      </c>
      <c r="I114" t="s">
        <v>317</v>
      </c>
      <c r="J114" t="s">
        <v>572</v>
      </c>
      <c r="L114" t="s">
        <v>572</v>
      </c>
      <c r="P114">
        <v>282</v>
      </c>
    </row>
    <row r="115" spans="1:16">
      <c r="A115" t="s">
        <v>751</v>
      </c>
      <c r="B115" t="s">
        <v>619</v>
      </c>
      <c r="C115" t="s">
        <v>466</v>
      </c>
      <c r="D115">
        <f t="shared" si="1"/>
        <v>4</v>
      </c>
      <c r="E115" s="452" t="s">
        <v>599</v>
      </c>
      <c r="F115" s="452" t="s">
        <v>446</v>
      </c>
      <c r="H115" t="s">
        <v>318</v>
      </c>
      <c r="I115" t="s">
        <v>317</v>
      </c>
      <c r="J115" t="s">
        <v>572</v>
      </c>
      <c r="L115" t="s">
        <v>572</v>
      </c>
      <c r="P115">
        <v>283</v>
      </c>
    </row>
    <row r="116" spans="1:16">
      <c r="A116" t="s">
        <v>752</v>
      </c>
      <c r="B116" t="s">
        <v>618</v>
      </c>
      <c r="C116" t="s">
        <v>465</v>
      </c>
      <c r="D116">
        <f t="shared" si="1"/>
        <v>1</v>
      </c>
      <c r="E116" s="452" t="s">
        <v>599</v>
      </c>
      <c r="F116" s="452" t="s">
        <v>446</v>
      </c>
      <c r="H116" t="s">
        <v>318</v>
      </c>
      <c r="I116" t="s">
        <v>317</v>
      </c>
      <c r="J116" t="s">
        <v>572</v>
      </c>
      <c r="L116" t="s">
        <v>572</v>
      </c>
      <c r="P116">
        <v>284</v>
      </c>
    </row>
    <row r="117" spans="1:16">
      <c r="A117" t="s">
        <v>753</v>
      </c>
      <c r="B117" t="s">
        <v>617</v>
      </c>
      <c r="C117" t="s">
        <v>487</v>
      </c>
      <c r="D117">
        <f t="shared" si="1"/>
        <v>1</v>
      </c>
      <c r="E117" s="452" t="s">
        <v>599</v>
      </c>
      <c r="F117" s="452" t="s">
        <v>446</v>
      </c>
      <c r="H117" t="s">
        <v>318</v>
      </c>
      <c r="I117" t="s">
        <v>317</v>
      </c>
      <c r="J117" t="s">
        <v>572</v>
      </c>
      <c r="L117" t="s">
        <v>572</v>
      </c>
      <c r="P117">
        <v>285</v>
      </c>
    </row>
    <row r="118" spans="1:16">
      <c r="A118" t="s">
        <v>754</v>
      </c>
      <c r="B118" t="s">
        <v>617</v>
      </c>
      <c r="C118" t="s">
        <v>488</v>
      </c>
      <c r="D118">
        <f t="shared" si="1"/>
        <v>2</v>
      </c>
      <c r="E118" s="452" t="s">
        <v>599</v>
      </c>
      <c r="F118" s="452" t="s">
        <v>446</v>
      </c>
      <c r="H118" t="s">
        <v>318</v>
      </c>
      <c r="I118" t="s">
        <v>317</v>
      </c>
      <c r="J118" t="s">
        <v>572</v>
      </c>
      <c r="L118" t="s">
        <v>572</v>
      </c>
      <c r="P118">
        <v>286</v>
      </c>
    </row>
    <row r="119" spans="1:16">
      <c r="A119" t="s">
        <v>755</v>
      </c>
      <c r="B119" t="s">
        <v>617</v>
      </c>
      <c r="C119" t="s">
        <v>507</v>
      </c>
      <c r="D119">
        <f t="shared" si="1"/>
        <v>3</v>
      </c>
      <c r="E119" s="452" t="s">
        <v>599</v>
      </c>
      <c r="F119" s="452" t="s">
        <v>446</v>
      </c>
      <c r="H119" t="s">
        <v>318</v>
      </c>
      <c r="I119" t="s">
        <v>317</v>
      </c>
      <c r="J119" t="s">
        <v>572</v>
      </c>
      <c r="L119" t="s">
        <v>572</v>
      </c>
      <c r="P119">
        <v>287</v>
      </c>
    </row>
    <row r="120" spans="1:16">
      <c r="A120" t="s">
        <v>756</v>
      </c>
      <c r="B120" t="s">
        <v>617</v>
      </c>
      <c r="C120" t="s">
        <v>508</v>
      </c>
      <c r="D120">
        <f t="shared" si="1"/>
        <v>4</v>
      </c>
      <c r="E120" s="452" t="s">
        <v>599</v>
      </c>
      <c r="F120" s="452" t="s">
        <v>446</v>
      </c>
      <c r="H120" t="s">
        <v>318</v>
      </c>
      <c r="I120" t="s">
        <v>317</v>
      </c>
      <c r="J120" t="s">
        <v>572</v>
      </c>
      <c r="L120" t="s">
        <v>572</v>
      </c>
      <c r="P120">
        <v>288</v>
      </c>
    </row>
    <row r="121" spans="1:16">
      <c r="A121" t="s">
        <v>757</v>
      </c>
      <c r="B121" t="s">
        <v>617</v>
      </c>
      <c r="C121" t="s">
        <v>509</v>
      </c>
      <c r="D121">
        <f t="shared" si="1"/>
        <v>5</v>
      </c>
      <c r="E121" s="452" t="s">
        <v>599</v>
      </c>
      <c r="F121" s="452" t="s">
        <v>446</v>
      </c>
      <c r="H121" t="s">
        <v>318</v>
      </c>
      <c r="I121" t="s">
        <v>317</v>
      </c>
      <c r="J121" t="s">
        <v>572</v>
      </c>
      <c r="L121" t="s">
        <v>572</v>
      </c>
      <c r="P121">
        <v>289</v>
      </c>
    </row>
    <row r="122" spans="1:16">
      <c r="A122" t="s">
        <v>758</v>
      </c>
      <c r="B122" t="s">
        <v>617</v>
      </c>
      <c r="C122" t="s">
        <v>510</v>
      </c>
      <c r="D122">
        <f t="shared" si="1"/>
        <v>6</v>
      </c>
      <c r="E122" s="452" t="s">
        <v>599</v>
      </c>
      <c r="F122" s="452" t="s">
        <v>446</v>
      </c>
      <c r="H122" t="s">
        <v>318</v>
      </c>
      <c r="I122" t="s">
        <v>317</v>
      </c>
      <c r="J122" t="s">
        <v>572</v>
      </c>
      <c r="L122" t="s">
        <v>572</v>
      </c>
      <c r="P122">
        <v>290</v>
      </c>
    </row>
    <row r="123" spans="1:16">
      <c r="A123" t="s">
        <v>759</v>
      </c>
      <c r="B123" t="s">
        <v>617</v>
      </c>
      <c r="C123" t="s">
        <v>511</v>
      </c>
      <c r="D123">
        <f t="shared" si="1"/>
        <v>7</v>
      </c>
      <c r="E123" s="452" t="s">
        <v>599</v>
      </c>
      <c r="F123" s="452" t="s">
        <v>446</v>
      </c>
      <c r="H123" t="s">
        <v>318</v>
      </c>
      <c r="I123" t="s">
        <v>317</v>
      </c>
      <c r="J123" t="s">
        <v>572</v>
      </c>
      <c r="L123" t="s">
        <v>572</v>
      </c>
      <c r="P123">
        <v>291</v>
      </c>
    </row>
    <row r="124" spans="1:16">
      <c r="A124" t="s">
        <v>760</v>
      </c>
      <c r="B124" t="s">
        <v>617</v>
      </c>
      <c r="C124" t="s">
        <v>512</v>
      </c>
      <c r="D124">
        <f t="shared" si="1"/>
        <v>8</v>
      </c>
      <c r="E124" s="452" t="s">
        <v>599</v>
      </c>
      <c r="F124" s="452" t="s">
        <v>446</v>
      </c>
      <c r="H124" t="s">
        <v>318</v>
      </c>
      <c r="I124" t="s">
        <v>317</v>
      </c>
      <c r="J124" t="s">
        <v>572</v>
      </c>
      <c r="L124" t="s">
        <v>572</v>
      </c>
      <c r="P124">
        <v>292</v>
      </c>
    </row>
    <row r="125" spans="1:16">
      <c r="A125" t="s">
        <v>761</v>
      </c>
      <c r="B125" t="s">
        <v>617</v>
      </c>
      <c r="C125" t="s">
        <v>513</v>
      </c>
      <c r="D125">
        <f t="shared" si="1"/>
        <v>9</v>
      </c>
      <c r="E125" s="452" t="s">
        <v>599</v>
      </c>
      <c r="F125" s="452" t="s">
        <v>446</v>
      </c>
      <c r="H125" t="s">
        <v>318</v>
      </c>
      <c r="I125" t="s">
        <v>317</v>
      </c>
      <c r="J125" t="s">
        <v>572</v>
      </c>
      <c r="L125" t="s">
        <v>572</v>
      </c>
      <c r="P125">
        <v>293</v>
      </c>
    </row>
    <row r="126" spans="1:16">
      <c r="A126" t="s">
        <v>762</v>
      </c>
      <c r="B126" t="s">
        <v>617</v>
      </c>
      <c r="C126" t="s">
        <v>514</v>
      </c>
      <c r="D126">
        <f t="shared" si="1"/>
        <v>10</v>
      </c>
      <c r="E126" s="452" t="s">
        <v>599</v>
      </c>
      <c r="F126" s="452" t="s">
        <v>446</v>
      </c>
      <c r="H126" t="s">
        <v>318</v>
      </c>
      <c r="I126" t="s">
        <v>317</v>
      </c>
      <c r="J126" t="s">
        <v>572</v>
      </c>
      <c r="L126" t="s">
        <v>572</v>
      </c>
      <c r="P126">
        <v>294</v>
      </c>
    </row>
    <row r="127" spans="1:16">
      <c r="A127" t="s">
        <v>763</v>
      </c>
      <c r="B127" t="s">
        <v>617</v>
      </c>
      <c r="C127" t="s">
        <v>515</v>
      </c>
      <c r="D127">
        <f t="shared" si="1"/>
        <v>11</v>
      </c>
      <c r="E127" s="452" t="s">
        <v>599</v>
      </c>
      <c r="F127" s="452" t="s">
        <v>446</v>
      </c>
      <c r="H127" t="s">
        <v>318</v>
      </c>
      <c r="I127" t="s">
        <v>317</v>
      </c>
      <c r="J127" t="s">
        <v>572</v>
      </c>
      <c r="L127" t="s">
        <v>572</v>
      </c>
      <c r="P127">
        <v>295</v>
      </c>
    </row>
  </sheetData>
  <autoFilter ref="A1:O1" xr:uid="{E17374A5-3D46-428A-A24C-1FF50A10F8C6}">
    <sortState xmlns:xlrd2="http://schemas.microsoft.com/office/spreadsheetml/2017/richdata2" ref="A2:O127">
      <sortCondition descending="1" ref="B1"/>
    </sortState>
  </autoFilter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V133"/>
  <sheetViews>
    <sheetView workbookViewId="0">
      <pane xSplit="4" ySplit="3" topLeftCell="E4" activePane="bottomRight" state="frozen"/>
      <selection pane="topRight"/>
      <selection pane="bottomLeft"/>
      <selection pane="bottomRight" activeCell="R43" sqref="R43"/>
    </sheetView>
  </sheetViews>
  <sheetFormatPr defaultColWidth="9" defaultRowHeight="15.6"/>
  <cols>
    <col min="1" max="1" width="9" style="1"/>
    <col min="2" max="2" width="19.09765625" style="133" customWidth="1"/>
    <col min="3" max="3" width="15.19921875" style="1" customWidth="1"/>
    <col min="4" max="4" width="9" style="133"/>
    <col min="5" max="5" width="19.09765625" style="134" customWidth="1"/>
    <col min="6" max="6" width="8.19921875" style="135" customWidth="1"/>
    <col min="7" max="7" width="15.69921875" style="134" customWidth="1"/>
    <col min="8" max="8" width="9.59765625" style="134" bestFit="1" customWidth="1"/>
    <col min="9" max="9" width="8.19921875" style="134" customWidth="1"/>
    <col min="10" max="10" width="13.8984375" style="134" bestFit="1" customWidth="1"/>
    <col min="11" max="11" width="9.3984375" style="134" bestFit="1" customWidth="1"/>
    <col min="12" max="12" width="8.09765625" style="135" customWidth="1"/>
    <col min="13" max="13" width="12.3984375" style="134" customWidth="1"/>
    <col min="14" max="14" width="9.3984375" style="134" bestFit="1" customWidth="1"/>
    <col min="15" max="15" width="7" style="135" customWidth="1"/>
    <col min="16" max="16" width="13.8984375" style="134" bestFit="1" customWidth="1"/>
    <col min="17" max="17" width="9.3984375" style="134" bestFit="1" customWidth="1"/>
    <col min="18" max="18" width="9.59765625" style="135" customWidth="1"/>
    <col min="19" max="19" width="14.3984375" style="134" customWidth="1"/>
    <col min="20" max="20" width="36.5" style="1" customWidth="1"/>
    <col min="21" max="16384" width="9" style="1"/>
  </cols>
  <sheetData>
    <row r="1" spans="2:22" ht="19.8" thickBot="1">
      <c r="B1" s="352"/>
      <c r="C1" s="352"/>
      <c r="D1" s="352"/>
      <c r="E1" s="352"/>
      <c r="F1" s="352"/>
      <c r="G1" s="352"/>
      <c r="H1" s="352"/>
      <c r="I1" s="352"/>
      <c r="J1" s="352"/>
      <c r="K1" s="352"/>
      <c r="L1" s="352"/>
      <c r="M1" s="352"/>
      <c r="N1" s="352"/>
      <c r="O1" s="352"/>
      <c r="P1" s="352"/>
      <c r="Q1" s="352"/>
      <c r="R1" s="352"/>
      <c r="S1" s="352"/>
      <c r="T1" s="352"/>
    </row>
    <row r="2" spans="2:22" ht="18" customHeight="1">
      <c r="B2" s="350" t="s">
        <v>2</v>
      </c>
      <c r="C2" s="528" t="s">
        <v>0</v>
      </c>
      <c r="D2" s="530" t="s">
        <v>1</v>
      </c>
      <c r="E2" s="532" t="s">
        <v>3</v>
      </c>
      <c r="F2" s="532"/>
      <c r="G2" s="532"/>
      <c r="H2" s="538" t="s">
        <v>4</v>
      </c>
      <c r="I2" s="539"/>
      <c r="J2" s="540"/>
      <c r="K2" s="532" t="s">
        <v>5</v>
      </c>
      <c r="L2" s="532"/>
      <c r="M2" s="532"/>
      <c r="N2" s="538" t="s">
        <v>6</v>
      </c>
      <c r="O2" s="539"/>
      <c r="P2" s="540"/>
      <c r="Q2" s="532" t="s">
        <v>7</v>
      </c>
      <c r="R2" s="532"/>
      <c r="S2" s="532"/>
      <c r="T2" s="541" t="s">
        <v>8</v>
      </c>
    </row>
    <row r="3" spans="2:22" ht="18" customHeight="1">
      <c r="B3" s="351"/>
      <c r="C3" s="529"/>
      <c r="D3" s="531"/>
      <c r="E3" s="2" t="s">
        <v>9</v>
      </c>
      <c r="F3" s="3" t="s">
        <v>10</v>
      </c>
      <c r="G3" s="4" t="s">
        <v>11</v>
      </c>
      <c r="H3" s="5" t="s">
        <v>9</v>
      </c>
      <c r="I3" s="6" t="s">
        <v>10</v>
      </c>
      <c r="J3" s="7" t="s">
        <v>12</v>
      </c>
      <c r="K3" s="2" t="s">
        <v>9</v>
      </c>
      <c r="L3" s="3" t="s">
        <v>10</v>
      </c>
      <c r="M3" s="4" t="s">
        <v>13</v>
      </c>
      <c r="N3" s="5" t="s">
        <v>9</v>
      </c>
      <c r="O3" s="3" t="s">
        <v>10</v>
      </c>
      <c r="P3" s="7" t="s">
        <v>13</v>
      </c>
      <c r="Q3" s="2" t="s">
        <v>9</v>
      </c>
      <c r="R3" s="3" t="s">
        <v>10</v>
      </c>
      <c r="S3" s="4" t="s">
        <v>14</v>
      </c>
      <c r="T3" s="542"/>
    </row>
    <row r="4" spans="2:22" ht="16.5" customHeight="1">
      <c r="B4" s="85" t="s">
        <v>16</v>
      </c>
      <c r="C4" s="8"/>
      <c r="D4" s="533" t="s">
        <v>15</v>
      </c>
      <c r="E4" s="9">
        <v>18000</v>
      </c>
      <c r="F4" s="10">
        <v>16</v>
      </c>
      <c r="G4" s="11">
        <f>+E4*F4</f>
        <v>288000</v>
      </c>
      <c r="H4" s="12"/>
      <c r="I4" s="13"/>
      <c r="J4" s="14">
        <f t="shared" ref="J4:J52" si="0">+H4*I4</f>
        <v>0</v>
      </c>
      <c r="K4" s="15"/>
      <c r="L4" s="16"/>
      <c r="M4" s="87">
        <f t="shared" ref="M4:M52" si="1">+K4*L4</f>
        <v>0</v>
      </c>
      <c r="N4" s="12"/>
      <c r="O4" s="18"/>
      <c r="P4" s="14">
        <f t="shared" ref="P4:P52" si="2">+N4*O4</f>
        <v>0</v>
      </c>
      <c r="Q4" s="19">
        <f>+E4</f>
        <v>18000</v>
      </c>
      <c r="R4" s="20">
        <f>+F4+I4-L4+O4</f>
        <v>16</v>
      </c>
      <c r="S4" s="21">
        <f t="shared" ref="S4:S52" si="3">+Q4*R4</f>
        <v>288000</v>
      </c>
      <c r="T4" s="22"/>
      <c r="U4" s="23"/>
      <c r="V4" s="23"/>
    </row>
    <row r="5" spans="2:22">
      <c r="B5" s="153" t="s">
        <v>17</v>
      </c>
      <c r="C5" s="8"/>
      <c r="D5" s="521"/>
      <c r="E5" s="9">
        <v>18000</v>
      </c>
      <c r="F5" s="10">
        <v>23</v>
      </c>
      <c r="G5" s="11">
        <f t="shared" ref="G5:G52" si="4">+E5*F5</f>
        <v>414000</v>
      </c>
      <c r="H5" s="12"/>
      <c r="I5" s="13"/>
      <c r="J5" s="14">
        <f t="shared" si="0"/>
        <v>0</v>
      </c>
      <c r="K5" s="15"/>
      <c r="L5" s="16"/>
      <c r="M5" s="87">
        <f t="shared" si="1"/>
        <v>0</v>
      </c>
      <c r="N5" s="12"/>
      <c r="O5" s="18"/>
      <c r="P5" s="14">
        <f t="shared" si="2"/>
        <v>0</v>
      </c>
      <c r="Q5" s="19">
        <f t="shared" ref="Q5:Q15" si="5">+E5</f>
        <v>18000</v>
      </c>
      <c r="R5" s="20">
        <f t="shared" ref="R5:R52" si="6">+F5+I5-L5+O5</f>
        <v>23</v>
      </c>
      <c r="S5" s="21">
        <f t="shared" si="3"/>
        <v>414000</v>
      </c>
      <c r="T5" s="22"/>
      <c r="U5" s="23"/>
      <c r="V5" s="23"/>
    </row>
    <row r="6" spans="2:22">
      <c r="B6" s="85" t="s">
        <v>18</v>
      </c>
      <c r="C6" s="8"/>
      <c r="D6" s="521"/>
      <c r="E6" s="9">
        <v>18000</v>
      </c>
      <c r="F6" s="10">
        <v>25</v>
      </c>
      <c r="G6" s="11">
        <f t="shared" si="4"/>
        <v>450000</v>
      </c>
      <c r="H6" s="12"/>
      <c r="I6" s="13"/>
      <c r="J6" s="14">
        <f t="shared" si="0"/>
        <v>0</v>
      </c>
      <c r="K6" s="15"/>
      <c r="L6" s="16"/>
      <c r="M6" s="87">
        <f t="shared" si="1"/>
        <v>0</v>
      </c>
      <c r="N6" s="12"/>
      <c r="O6" s="18"/>
      <c r="P6" s="14">
        <f t="shared" si="2"/>
        <v>0</v>
      </c>
      <c r="Q6" s="19">
        <f t="shared" si="5"/>
        <v>18000</v>
      </c>
      <c r="R6" s="20">
        <f t="shared" si="6"/>
        <v>25</v>
      </c>
      <c r="S6" s="21">
        <f t="shared" si="3"/>
        <v>450000</v>
      </c>
      <c r="T6" s="22"/>
      <c r="U6" s="23"/>
      <c r="V6" s="23"/>
    </row>
    <row r="7" spans="2:22">
      <c r="B7" s="24" t="s">
        <v>19</v>
      </c>
      <c r="C7" s="8"/>
      <c r="D7" s="521"/>
      <c r="E7" s="9">
        <v>14000</v>
      </c>
      <c r="F7" s="10">
        <v>24</v>
      </c>
      <c r="G7" s="11">
        <f t="shared" si="4"/>
        <v>336000</v>
      </c>
      <c r="H7" s="12"/>
      <c r="I7" s="13"/>
      <c r="J7" s="25">
        <f t="shared" si="0"/>
        <v>0</v>
      </c>
      <c r="K7" s="15"/>
      <c r="L7" s="16"/>
      <c r="M7" s="87">
        <f t="shared" si="1"/>
        <v>0</v>
      </c>
      <c r="N7" s="12"/>
      <c r="O7" s="18"/>
      <c r="P7" s="14">
        <f t="shared" si="2"/>
        <v>0</v>
      </c>
      <c r="Q7" s="19">
        <f t="shared" si="5"/>
        <v>14000</v>
      </c>
      <c r="R7" s="20">
        <f t="shared" si="6"/>
        <v>24</v>
      </c>
      <c r="S7" s="21">
        <f t="shared" si="3"/>
        <v>336000</v>
      </c>
      <c r="T7" s="22"/>
      <c r="U7" s="23"/>
      <c r="V7" s="23"/>
    </row>
    <row r="8" spans="2:22">
      <c r="B8" s="24" t="s">
        <v>20</v>
      </c>
      <c r="C8" s="8"/>
      <c r="D8" s="521"/>
      <c r="E8" s="9">
        <v>18000</v>
      </c>
      <c r="F8" s="10">
        <v>20</v>
      </c>
      <c r="G8" s="11">
        <f t="shared" si="4"/>
        <v>360000</v>
      </c>
      <c r="H8" s="12"/>
      <c r="I8" s="13"/>
      <c r="J8" s="25">
        <f t="shared" si="0"/>
        <v>0</v>
      </c>
      <c r="K8" s="15"/>
      <c r="L8" s="16"/>
      <c r="M8" s="87">
        <f t="shared" si="1"/>
        <v>0</v>
      </c>
      <c r="N8" s="12"/>
      <c r="O8" s="18"/>
      <c r="P8" s="14">
        <f t="shared" si="2"/>
        <v>0</v>
      </c>
      <c r="Q8" s="19">
        <f t="shared" si="5"/>
        <v>18000</v>
      </c>
      <c r="R8" s="20">
        <f t="shared" si="6"/>
        <v>20</v>
      </c>
      <c r="S8" s="21">
        <f t="shared" si="3"/>
        <v>360000</v>
      </c>
      <c r="T8" s="22"/>
      <c r="U8" s="23"/>
      <c r="V8" s="23"/>
    </row>
    <row r="9" spans="2:22">
      <c r="B9" s="24" t="s">
        <v>21</v>
      </c>
      <c r="C9" s="8"/>
      <c r="D9" s="521"/>
      <c r="E9" s="9">
        <v>18000</v>
      </c>
      <c r="F9" s="10">
        <v>11</v>
      </c>
      <c r="G9" s="11">
        <f t="shared" si="4"/>
        <v>198000</v>
      </c>
      <c r="H9" s="12"/>
      <c r="I9" s="13"/>
      <c r="J9" s="25">
        <f t="shared" si="0"/>
        <v>0</v>
      </c>
      <c r="K9" s="15"/>
      <c r="L9" s="16"/>
      <c r="M9" s="87">
        <f t="shared" si="1"/>
        <v>0</v>
      </c>
      <c r="N9" s="12"/>
      <c r="O9" s="18"/>
      <c r="P9" s="14">
        <f t="shared" si="2"/>
        <v>0</v>
      </c>
      <c r="Q9" s="19">
        <f t="shared" si="5"/>
        <v>18000</v>
      </c>
      <c r="R9" s="20">
        <f t="shared" si="6"/>
        <v>11</v>
      </c>
      <c r="S9" s="21">
        <f t="shared" si="3"/>
        <v>198000</v>
      </c>
      <c r="T9" s="26"/>
      <c r="U9" s="23"/>
      <c r="V9" s="23"/>
    </row>
    <row r="10" spans="2:22">
      <c r="B10" s="153" t="s">
        <v>22</v>
      </c>
      <c r="C10" s="8"/>
      <c r="D10" s="521"/>
      <c r="E10" s="9">
        <v>130164</v>
      </c>
      <c r="F10" s="10">
        <v>18</v>
      </c>
      <c r="G10" s="11">
        <f t="shared" si="4"/>
        <v>2342952</v>
      </c>
      <c r="H10" s="12"/>
      <c r="I10" s="13"/>
      <c r="J10" s="25">
        <f t="shared" si="0"/>
        <v>0</v>
      </c>
      <c r="K10" s="15"/>
      <c r="L10" s="16"/>
      <c r="M10" s="87">
        <f t="shared" si="1"/>
        <v>0</v>
      </c>
      <c r="N10" s="12"/>
      <c r="O10" s="18"/>
      <c r="P10" s="14">
        <f t="shared" si="2"/>
        <v>0</v>
      </c>
      <c r="Q10" s="19">
        <f>+E10</f>
        <v>130164</v>
      </c>
      <c r="R10" s="20">
        <f t="shared" si="6"/>
        <v>18</v>
      </c>
      <c r="S10" s="21">
        <f t="shared" si="3"/>
        <v>2342952</v>
      </c>
      <c r="T10" s="26"/>
      <c r="U10" s="23"/>
      <c r="V10" s="23"/>
    </row>
    <row r="11" spans="2:22">
      <c r="B11" s="153" t="s">
        <v>23</v>
      </c>
      <c r="C11" s="8"/>
      <c r="D11" s="521"/>
      <c r="E11" s="9">
        <v>130164.1</v>
      </c>
      <c r="F11" s="10">
        <v>27</v>
      </c>
      <c r="G11" s="11">
        <f t="shared" si="4"/>
        <v>3514430.7</v>
      </c>
      <c r="H11" s="12"/>
      <c r="I11" s="13"/>
      <c r="J11" s="25">
        <f t="shared" si="0"/>
        <v>0</v>
      </c>
      <c r="K11" s="15"/>
      <c r="L11" s="16"/>
      <c r="M11" s="87">
        <f t="shared" si="1"/>
        <v>0</v>
      </c>
      <c r="N11" s="12"/>
      <c r="O11" s="18"/>
      <c r="P11" s="14">
        <f t="shared" si="2"/>
        <v>0</v>
      </c>
      <c r="Q11" s="19">
        <f>+E11</f>
        <v>130164.1</v>
      </c>
      <c r="R11" s="20">
        <f t="shared" si="6"/>
        <v>27</v>
      </c>
      <c r="S11" s="21">
        <f t="shared" si="3"/>
        <v>3514430.7</v>
      </c>
      <c r="T11" s="26"/>
      <c r="U11" s="23"/>
      <c r="V11" s="23"/>
    </row>
    <row r="12" spans="2:22">
      <c r="B12" s="153" t="s">
        <v>24</v>
      </c>
      <c r="C12" s="8"/>
      <c r="D12" s="521"/>
      <c r="E12" s="9">
        <v>130164</v>
      </c>
      <c r="F12" s="10">
        <v>36</v>
      </c>
      <c r="G12" s="11">
        <f t="shared" si="4"/>
        <v>4685904</v>
      </c>
      <c r="H12" s="12"/>
      <c r="I12" s="13"/>
      <c r="J12" s="25">
        <f t="shared" si="0"/>
        <v>0</v>
      </c>
      <c r="K12" s="15"/>
      <c r="L12" s="16"/>
      <c r="M12" s="87">
        <f t="shared" si="1"/>
        <v>0</v>
      </c>
      <c r="N12" s="12"/>
      <c r="O12" s="18"/>
      <c r="P12" s="14">
        <f t="shared" si="2"/>
        <v>0</v>
      </c>
      <c r="Q12" s="19">
        <f>+E12</f>
        <v>130164</v>
      </c>
      <c r="R12" s="20">
        <f t="shared" si="6"/>
        <v>36</v>
      </c>
      <c r="S12" s="21">
        <f t="shared" si="3"/>
        <v>4685904</v>
      </c>
      <c r="T12" s="26"/>
      <c r="U12" s="23"/>
      <c r="V12" s="23"/>
    </row>
    <row r="13" spans="2:22">
      <c r="B13" s="153" t="s">
        <v>25</v>
      </c>
      <c r="C13" s="8"/>
      <c r="D13" s="521"/>
      <c r="E13" s="9">
        <v>115500</v>
      </c>
      <c r="F13" s="10">
        <v>9</v>
      </c>
      <c r="G13" s="11">
        <f t="shared" si="4"/>
        <v>1039500</v>
      </c>
      <c r="H13" s="12"/>
      <c r="I13" s="13"/>
      <c r="J13" s="25">
        <f t="shared" si="0"/>
        <v>0</v>
      </c>
      <c r="K13" s="15"/>
      <c r="L13" s="16"/>
      <c r="M13" s="87">
        <f t="shared" si="1"/>
        <v>0</v>
      </c>
      <c r="N13" s="12"/>
      <c r="O13" s="18"/>
      <c r="P13" s="14">
        <f t="shared" si="2"/>
        <v>0</v>
      </c>
      <c r="Q13" s="19">
        <f t="shared" si="5"/>
        <v>115500</v>
      </c>
      <c r="R13" s="20">
        <f t="shared" si="6"/>
        <v>9</v>
      </c>
      <c r="S13" s="21">
        <f t="shared" si="3"/>
        <v>1039500</v>
      </c>
      <c r="T13" s="26"/>
      <c r="U13" s="23"/>
      <c r="V13" s="23"/>
    </row>
    <row r="14" spans="2:22">
      <c r="B14" s="24" t="s">
        <v>26</v>
      </c>
      <c r="C14" s="8"/>
      <c r="D14" s="521"/>
      <c r="E14" s="9">
        <v>110000</v>
      </c>
      <c r="F14" s="10">
        <v>18</v>
      </c>
      <c r="G14" s="11">
        <f t="shared" si="4"/>
        <v>1980000</v>
      </c>
      <c r="H14" s="12"/>
      <c r="I14" s="13"/>
      <c r="J14" s="25">
        <f t="shared" si="0"/>
        <v>0</v>
      </c>
      <c r="K14" s="15"/>
      <c r="L14" s="16"/>
      <c r="M14" s="87">
        <f t="shared" si="1"/>
        <v>0</v>
      </c>
      <c r="N14" s="12"/>
      <c r="O14" s="18"/>
      <c r="P14" s="14">
        <f t="shared" si="2"/>
        <v>0</v>
      </c>
      <c r="Q14" s="19">
        <f t="shared" si="5"/>
        <v>110000</v>
      </c>
      <c r="R14" s="20">
        <f t="shared" si="6"/>
        <v>18</v>
      </c>
      <c r="S14" s="21">
        <f t="shared" si="3"/>
        <v>1980000</v>
      </c>
      <c r="T14" s="26"/>
      <c r="U14" s="23"/>
      <c r="V14" s="23"/>
    </row>
    <row r="15" spans="2:22">
      <c r="B15" s="24" t="s">
        <v>27</v>
      </c>
      <c r="C15" s="8"/>
      <c r="D15" s="521"/>
      <c r="E15" s="9">
        <v>110000</v>
      </c>
      <c r="F15" s="10">
        <v>15</v>
      </c>
      <c r="G15" s="11">
        <f t="shared" si="4"/>
        <v>1650000</v>
      </c>
      <c r="H15" s="12"/>
      <c r="I15" s="13"/>
      <c r="J15" s="25">
        <f t="shared" si="0"/>
        <v>0</v>
      </c>
      <c r="K15" s="15"/>
      <c r="L15" s="16"/>
      <c r="M15" s="87">
        <f t="shared" si="1"/>
        <v>0</v>
      </c>
      <c r="N15" s="12"/>
      <c r="O15" s="18"/>
      <c r="P15" s="14">
        <f t="shared" si="2"/>
        <v>0</v>
      </c>
      <c r="Q15" s="19">
        <f t="shared" si="5"/>
        <v>110000</v>
      </c>
      <c r="R15" s="20">
        <f t="shared" si="6"/>
        <v>15</v>
      </c>
      <c r="S15" s="21">
        <f t="shared" si="3"/>
        <v>1650000</v>
      </c>
      <c r="T15" s="26"/>
      <c r="U15" s="23"/>
      <c r="V15" s="23"/>
    </row>
    <row r="16" spans="2:22">
      <c r="B16" s="519" t="s">
        <v>28</v>
      </c>
      <c r="C16" s="8"/>
      <c r="D16" s="521"/>
      <c r="E16" s="9">
        <v>211747</v>
      </c>
      <c r="F16" s="10">
        <v>32</v>
      </c>
      <c r="G16" s="11">
        <f t="shared" si="4"/>
        <v>6775904</v>
      </c>
      <c r="H16" s="12"/>
      <c r="I16" s="13"/>
      <c r="J16" s="25">
        <f t="shared" si="0"/>
        <v>0</v>
      </c>
      <c r="K16" s="15"/>
      <c r="L16" s="16"/>
      <c r="M16" s="87">
        <f>+K16*L16</f>
        <v>0</v>
      </c>
      <c r="N16" s="12"/>
      <c r="O16" s="18"/>
      <c r="P16" s="14">
        <f t="shared" si="2"/>
        <v>0</v>
      </c>
      <c r="Q16" s="19">
        <f>+E16</f>
        <v>211747</v>
      </c>
      <c r="R16" s="20">
        <f t="shared" si="6"/>
        <v>32</v>
      </c>
      <c r="S16" s="21">
        <f t="shared" si="3"/>
        <v>6775904</v>
      </c>
      <c r="T16" s="26"/>
      <c r="U16" s="23"/>
      <c r="V16" s="23"/>
    </row>
    <row r="17" spans="2:22">
      <c r="B17" s="520"/>
      <c r="C17" s="8"/>
      <c r="D17" s="521"/>
      <c r="E17" s="9">
        <v>211612.52</v>
      </c>
      <c r="F17" s="10">
        <v>120</v>
      </c>
      <c r="G17" s="11">
        <f t="shared" si="4"/>
        <v>25393502.399999999</v>
      </c>
      <c r="H17" s="12"/>
      <c r="I17" s="13"/>
      <c r="J17" s="25">
        <f t="shared" si="0"/>
        <v>0</v>
      </c>
      <c r="K17" s="15"/>
      <c r="L17" s="16"/>
      <c r="M17" s="87"/>
      <c r="N17" s="12"/>
      <c r="O17" s="18"/>
      <c r="P17" s="14"/>
      <c r="Q17" s="19">
        <f t="shared" ref="Q17:Q52" si="7">+E17</f>
        <v>211612.52</v>
      </c>
      <c r="R17" s="20">
        <f t="shared" si="6"/>
        <v>120</v>
      </c>
      <c r="S17" s="21">
        <f t="shared" si="3"/>
        <v>25393502.399999999</v>
      </c>
      <c r="T17" s="26"/>
      <c r="U17" s="23"/>
      <c r="V17" s="23"/>
    </row>
    <row r="18" spans="2:22">
      <c r="B18" s="27" t="s">
        <v>29</v>
      </c>
      <c r="C18" s="8"/>
      <c r="D18" s="521"/>
      <c r="E18" s="9">
        <v>242000</v>
      </c>
      <c r="F18" s="10">
        <v>40</v>
      </c>
      <c r="G18" s="11">
        <f t="shared" si="4"/>
        <v>9680000</v>
      </c>
      <c r="H18" s="12"/>
      <c r="I18" s="13"/>
      <c r="J18" s="25">
        <f t="shared" si="0"/>
        <v>0</v>
      </c>
      <c r="K18" s="15"/>
      <c r="L18" s="16"/>
      <c r="M18" s="87">
        <f t="shared" si="1"/>
        <v>0</v>
      </c>
      <c r="N18" s="12"/>
      <c r="O18" s="18"/>
      <c r="P18" s="14">
        <f t="shared" si="2"/>
        <v>0</v>
      </c>
      <c r="Q18" s="19">
        <f t="shared" si="7"/>
        <v>242000</v>
      </c>
      <c r="R18" s="20">
        <f t="shared" si="6"/>
        <v>40</v>
      </c>
      <c r="S18" s="21">
        <f t="shared" si="3"/>
        <v>9680000</v>
      </c>
      <c r="T18" s="26"/>
      <c r="U18" s="23"/>
      <c r="V18" s="23"/>
    </row>
    <row r="19" spans="2:22">
      <c r="B19" s="153" t="s">
        <v>30</v>
      </c>
      <c r="C19" s="8"/>
      <c r="D19" s="521"/>
      <c r="E19" s="9">
        <v>110000</v>
      </c>
      <c r="F19" s="10">
        <v>12</v>
      </c>
      <c r="G19" s="11">
        <f t="shared" si="4"/>
        <v>1320000</v>
      </c>
      <c r="H19" s="12"/>
      <c r="I19" s="13"/>
      <c r="J19" s="25">
        <f t="shared" si="0"/>
        <v>0</v>
      </c>
      <c r="K19" s="15"/>
      <c r="L19" s="16"/>
      <c r="M19" s="87">
        <f t="shared" si="1"/>
        <v>0</v>
      </c>
      <c r="N19" s="12"/>
      <c r="O19" s="18"/>
      <c r="P19" s="14">
        <f t="shared" si="2"/>
        <v>0</v>
      </c>
      <c r="Q19" s="19">
        <f t="shared" si="7"/>
        <v>110000</v>
      </c>
      <c r="R19" s="20">
        <f t="shared" si="6"/>
        <v>12</v>
      </c>
      <c r="S19" s="21">
        <f t="shared" si="3"/>
        <v>1320000</v>
      </c>
      <c r="T19" s="26"/>
      <c r="U19" s="23"/>
      <c r="V19" s="23"/>
    </row>
    <row r="20" spans="2:22">
      <c r="B20" s="519" t="s">
        <v>31</v>
      </c>
      <c r="C20" s="8"/>
      <c r="D20" s="521"/>
      <c r="E20" s="9">
        <v>91000</v>
      </c>
      <c r="F20" s="10">
        <v>55</v>
      </c>
      <c r="G20" s="11">
        <f t="shared" si="4"/>
        <v>5005000</v>
      </c>
      <c r="H20" s="12"/>
      <c r="I20" s="13"/>
      <c r="J20" s="25">
        <f t="shared" si="0"/>
        <v>0</v>
      </c>
      <c r="K20" s="15"/>
      <c r="L20" s="16"/>
      <c r="M20" s="87">
        <f t="shared" si="1"/>
        <v>0</v>
      </c>
      <c r="N20" s="12"/>
      <c r="O20" s="18"/>
      <c r="P20" s="14">
        <f t="shared" si="2"/>
        <v>0</v>
      </c>
      <c r="Q20" s="19">
        <f t="shared" si="7"/>
        <v>91000</v>
      </c>
      <c r="R20" s="20">
        <f t="shared" si="6"/>
        <v>55</v>
      </c>
      <c r="S20" s="21">
        <f t="shared" si="3"/>
        <v>5005000</v>
      </c>
      <c r="T20" s="26"/>
      <c r="U20" s="23"/>
      <c r="V20" s="23"/>
    </row>
    <row r="21" spans="2:22" ht="16.2" thickBot="1">
      <c r="B21" s="534"/>
      <c r="C21" s="136"/>
      <c r="D21" s="521"/>
      <c r="E21" s="137">
        <v>82727</v>
      </c>
      <c r="F21" s="138">
        <v>3</v>
      </c>
      <c r="G21" s="47">
        <f t="shared" si="4"/>
        <v>248181</v>
      </c>
      <c r="H21" s="48"/>
      <c r="I21" s="49"/>
      <c r="J21" s="50">
        <f t="shared" si="0"/>
        <v>0</v>
      </c>
      <c r="K21" s="51"/>
      <c r="L21" s="139"/>
      <c r="M21" s="140">
        <f t="shared" si="1"/>
        <v>0</v>
      </c>
      <c r="N21" s="48"/>
      <c r="O21" s="53"/>
      <c r="P21" s="54">
        <f t="shared" si="2"/>
        <v>0</v>
      </c>
      <c r="Q21" s="55">
        <f t="shared" si="7"/>
        <v>82727</v>
      </c>
      <c r="R21" s="56">
        <f t="shared" si="6"/>
        <v>3</v>
      </c>
      <c r="S21" s="57">
        <f t="shared" si="3"/>
        <v>248181</v>
      </c>
      <c r="T21" s="58"/>
      <c r="U21" s="23"/>
      <c r="V21" s="23"/>
    </row>
    <row r="22" spans="2:22">
      <c r="B22" s="36" t="s">
        <v>33</v>
      </c>
      <c r="C22" s="35"/>
      <c r="D22" s="535" t="s">
        <v>32</v>
      </c>
      <c r="E22" s="151">
        <v>25000</v>
      </c>
      <c r="F22" s="98">
        <v>54</v>
      </c>
      <c r="G22" s="38">
        <f t="shared" si="4"/>
        <v>1350000</v>
      </c>
      <c r="H22" s="39"/>
      <c r="I22" s="40"/>
      <c r="J22" s="41">
        <f t="shared" si="0"/>
        <v>0</v>
      </c>
      <c r="K22" s="42"/>
      <c r="L22" s="43"/>
      <c r="M22" s="141">
        <f t="shared" si="1"/>
        <v>0</v>
      </c>
      <c r="N22" s="39"/>
      <c r="O22" s="65"/>
      <c r="P22" s="70">
        <f t="shared" si="2"/>
        <v>0</v>
      </c>
      <c r="Q22" s="66">
        <f t="shared" si="7"/>
        <v>25000</v>
      </c>
      <c r="R22" s="67">
        <f t="shared" si="6"/>
        <v>54</v>
      </c>
      <c r="S22" s="142">
        <f t="shared" si="3"/>
        <v>1350000</v>
      </c>
      <c r="T22" s="44"/>
      <c r="U22" s="23"/>
      <c r="V22" s="23"/>
    </row>
    <row r="23" spans="2:22" ht="16.5" customHeight="1">
      <c r="B23" s="24" t="s">
        <v>34</v>
      </c>
      <c r="C23" s="8"/>
      <c r="D23" s="527"/>
      <c r="E23" s="9">
        <v>33000</v>
      </c>
      <c r="F23" s="10">
        <v>37</v>
      </c>
      <c r="G23" s="11">
        <f t="shared" si="4"/>
        <v>1221000</v>
      </c>
      <c r="H23" s="12"/>
      <c r="I23" s="13"/>
      <c r="J23" s="25">
        <f t="shared" si="0"/>
        <v>0</v>
      </c>
      <c r="K23" s="15"/>
      <c r="L23" s="46"/>
      <c r="M23" s="87">
        <f t="shared" si="1"/>
        <v>0</v>
      </c>
      <c r="N23" s="12"/>
      <c r="O23" s="18"/>
      <c r="P23" s="14">
        <f t="shared" si="2"/>
        <v>0</v>
      </c>
      <c r="Q23" s="19">
        <f t="shared" si="7"/>
        <v>33000</v>
      </c>
      <c r="R23" s="20">
        <f>+F23+I23-L23+O23</f>
        <v>37</v>
      </c>
      <c r="S23" s="21">
        <f t="shared" si="3"/>
        <v>1221000</v>
      </c>
      <c r="T23" s="26"/>
      <c r="U23" s="23"/>
      <c r="V23" s="23"/>
    </row>
    <row r="24" spans="2:22" ht="17.25" customHeight="1">
      <c r="B24" s="519" t="s">
        <v>35</v>
      </c>
      <c r="C24" s="8"/>
      <c r="D24" s="527"/>
      <c r="E24" s="9">
        <v>110000</v>
      </c>
      <c r="F24" s="10">
        <v>13</v>
      </c>
      <c r="G24" s="11">
        <f t="shared" si="4"/>
        <v>1430000</v>
      </c>
      <c r="H24" s="48"/>
      <c r="I24" s="49"/>
      <c r="J24" s="50">
        <f t="shared" si="0"/>
        <v>0</v>
      </c>
      <c r="K24" s="51"/>
      <c r="L24" s="52"/>
      <c r="M24" s="140">
        <f t="shared" si="1"/>
        <v>0</v>
      </c>
      <c r="N24" s="12"/>
      <c r="O24" s="53"/>
      <c r="P24" s="54">
        <f t="shared" si="2"/>
        <v>0</v>
      </c>
      <c r="Q24" s="19">
        <f t="shared" si="7"/>
        <v>110000</v>
      </c>
      <c r="R24" s="56">
        <f t="shared" si="6"/>
        <v>13</v>
      </c>
      <c r="S24" s="21">
        <f t="shared" si="3"/>
        <v>1430000</v>
      </c>
      <c r="T24" s="58"/>
      <c r="U24" s="23"/>
      <c r="V24" s="23"/>
    </row>
    <row r="25" spans="2:22" ht="17.25" customHeight="1" thickBot="1">
      <c r="B25" s="537"/>
      <c r="C25" s="28"/>
      <c r="D25" s="536"/>
      <c r="E25" s="152">
        <v>120000</v>
      </c>
      <c r="F25" s="60">
        <v>30</v>
      </c>
      <c r="G25" s="29">
        <f t="shared" si="4"/>
        <v>3600000</v>
      </c>
      <c r="H25" s="30"/>
      <c r="I25" s="31"/>
      <c r="J25" s="32">
        <f t="shared" si="0"/>
        <v>0</v>
      </c>
      <c r="K25" s="33"/>
      <c r="L25" s="61"/>
      <c r="M25" s="143"/>
      <c r="N25" s="30"/>
      <c r="O25" s="62"/>
      <c r="P25" s="68"/>
      <c r="Q25" s="69">
        <f t="shared" si="7"/>
        <v>120000</v>
      </c>
      <c r="R25" s="63">
        <f t="shared" si="6"/>
        <v>30</v>
      </c>
      <c r="S25" s="144">
        <f t="shared" si="3"/>
        <v>3600000</v>
      </c>
      <c r="T25" s="34"/>
      <c r="U25" s="23"/>
      <c r="V25" s="23"/>
    </row>
    <row r="26" spans="2:22">
      <c r="B26" s="154" t="s">
        <v>37</v>
      </c>
      <c r="C26" s="35"/>
      <c r="D26" s="522" t="s">
        <v>36</v>
      </c>
      <c r="E26" s="37">
        <v>52923</v>
      </c>
      <c r="F26" s="98">
        <v>25</v>
      </c>
      <c r="G26" s="38">
        <f t="shared" si="4"/>
        <v>1323075</v>
      </c>
      <c r="H26" s="39"/>
      <c r="I26" s="40"/>
      <c r="J26" s="41">
        <f t="shared" si="0"/>
        <v>0</v>
      </c>
      <c r="K26" s="42"/>
      <c r="L26" s="64"/>
      <c r="M26" s="141">
        <f t="shared" si="1"/>
        <v>0</v>
      </c>
      <c r="N26" s="39"/>
      <c r="O26" s="65"/>
      <c r="P26" s="70">
        <f t="shared" si="2"/>
        <v>0</v>
      </c>
      <c r="Q26" s="66">
        <f t="shared" si="7"/>
        <v>52923</v>
      </c>
      <c r="R26" s="67">
        <f t="shared" si="6"/>
        <v>25</v>
      </c>
      <c r="S26" s="142">
        <f t="shared" si="3"/>
        <v>1323075</v>
      </c>
      <c r="T26" s="44"/>
      <c r="U26" s="23"/>
      <c r="V26" s="23"/>
    </row>
    <row r="27" spans="2:22">
      <c r="B27" s="27" t="s">
        <v>38</v>
      </c>
      <c r="C27" s="8"/>
      <c r="D27" s="523"/>
      <c r="E27" s="45">
        <v>94430</v>
      </c>
      <c r="F27" s="10">
        <v>126</v>
      </c>
      <c r="G27" s="11">
        <f t="shared" si="4"/>
        <v>11898180</v>
      </c>
      <c r="H27" s="12"/>
      <c r="I27" s="13"/>
      <c r="J27" s="25">
        <f t="shared" si="0"/>
        <v>0</v>
      </c>
      <c r="K27" s="15"/>
      <c r="L27" s="16"/>
      <c r="M27" s="87">
        <f t="shared" si="1"/>
        <v>0</v>
      </c>
      <c r="N27" s="12"/>
      <c r="O27" s="18"/>
      <c r="P27" s="14">
        <f t="shared" si="2"/>
        <v>0</v>
      </c>
      <c r="Q27" s="19">
        <f t="shared" si="7"/>
        <v>94430</v>
      </c>
      <c r="R27" s="20">
        <f t="shared" si="6"/>
        <v>126</v>
      </c>
      <c r="S27" s="21">
        <f t="shared" si="3"/>
        <v>11898180</v>
      </c>
      <c r="T27" s="26"/>
      <c r="U27" s="23"/>
      <c r="V27" s="23"/>
    </row>
    <row r="28" spans="2:22">
      <c r="B28" s="160" t="s">
        <v>39</v>
      </c>
      <c r="C28" s="8"/>
      <c r="D28" s="523"/>
      <c r="E28" s="45">
        <v>55377</v>
      </c>
      <c r="F28" s="10">
        <v>51</v>
      </c>
      <c r="G28" s="11">
        <f t="shared" si="4"/>
        <v>2824227</v>
      </c>
      <c r="H28" s="12"/>
      <c r="I28" s="13"/>
      <c r="J28" s="25">
        <f t="shared" si="0"/>
        <v>0</v>
      </c>
      <c r="K28" s="15"/>
      <c r="L28" s="16"/>
      <c r="M28" s="87">
        <f t="shared" si="1"/>
        <v>0</v>
      </c>
      <c r="N28" s="12"/>
      <c r="O28" s="18"/>
      <c r="P28" s="14">
        <f t="shared" si="2"/>
        <v>0</v>
      </c>
      <c r="Q28" s="19">
        <f t="shared" si="7"/>
        <v>55377</v>
      </c>
      <c r="R28" s="145">
        <f t="shared" si="6"/>
        <v>51</v>
      </c>
      <c r="S28" s="21">
        <f t="shared" si="3"/>
        <v>2824227</v>
      </c>
      <c r="T28" s="26"/>
      <c r="U28" s="23"/>
      <c r="V28" s="23"/>
    </row>
    <row r="29" spans="2:22">
      <c r="B29" s="27" t="s">
        <v>40</v>
      </c>
      <c r="C29" s="8"/>
      <c r="D29" s="523"/>
      <c r="E29" s="45">
        <v>55648</v>
      </c>
      <c r="F29" s="10">
        <v>81</v>
      </c>
      <c r="G29" s="11">
        <f t="shared" si="4"/>
        <v>4507488</v>
      </c>
      <c r="H29" s="12"/>
      <c r="I29" s="13"/>
      <c r="J29" s="25">
        <f t="shared" si="0"/>
        <v>0</v>
      </c>
      <c r="K29" s="15"/>
      <c r="L29" s="16"/>
      <c r="M29" s="87">
        <f t="shared" si="1"/>
        <v>0</v>
      </c>
      <c r="N29" s="12"/>
      <c r="O29" s="18"/>
      <c r="P29" s="14">
        <f t="shared" si="2"/>
        <v>0</v>
      </c>
      <c r="Q29" s="19">
        <f t="shared" si="7"/>
        <v>55648</v>
      </c>
      <c r="R29" s="20">
        <f t="shared" si="6"/>
        <v>81</v>
      </c>
      <c r="S29" s="21">
        <f t="shared" si="3"/>
        <v>4507488</v>
      </c>
      <c r="T29" s="26"/>
      <c r="U29" s="23"/>
      <c r="V29" s="23"/>
    </row>
    <row r="30" spans="2:22">
      <c r="B30" s="526" t="s">
        <v>41</v>
      </c>
      <c r="C30" s="8"/>
      <c r="D30" s="523"/>
      <c r="E30" s="45">
        <v>100000</v>
      </c>
      <c r="F30" s="10">
        <v>16</v>
      </c>
      <c r="G30" s="11">
        <f t="shared" si="4"/>
        <v>1600000</v>
      </c>
      <c r="H30" s="12"/>
      <c r="I30" s="13"/>
      <c r="J30" s="25">
        <f t="shared" si="0"/>
        <v>0</v>
      </c>
      <c r="K30" s="15"/>
      <c r="L30" s="16"/>
      <c r="M30" s="87">
        <f t="shared" si="1"/>
        <v>0</v>
      </c>
      <c r="N30" s="12"/>
      <c r="O30" s="18"/>
      <c r="P30" s="14">
        <f t="shared" si="2"/>
        <v>0</v>
      </c>
      <c r="Q30" s="19">
        <f t="shared" si="7"/>
        <v>100000</v>
      </c>
      <c r="R30" s="20">
        <f t="shared" si="6"/>
        <v>16</v>
      </c>
      <c r="S30" s="21">
        <f t="shared" si="3"/>
        <v>1600000</v>
      </c>
      <c r="T30" s="26"/>
      <c r="U30" s="23"/>
      <c r="V30" s="23"/>
    </row>
    <row r="31" spans="2:22">
      <c r="B31" s="526"/>
      <c r="C31" s="8"/>
      <c r="D31" s="523"/>
      <c r="E31" s="45">
        <v>121000</v>
      </c>
      <c r="F31" s="10">
        <v>50</v>
      </c>
      <c r="G31" s="11">
        <f t="shared" si="4"/>
        <v>6050000</v>
      </c>
      <c r="H31" s="12"/>
      <c r="I31" s="13"/>
      <c r="J31" s="25">
        <f t="shared" si="0"/>
        <v>0</v>
      </c>
      <c r="K31" s="15"/>
      <c r="L31" s="16"/>
      <c r="M31" s="87"/>
      <c r="N31" s="12"/>
      <c r="O31" s="18"/>
      <c r="P31" s="14">
        <f t="shared" si="2"/>
        <v>0</v>
      </c>
      <c r="Q31" s="19">
        <f t="shared" si="7"/>
        <v>121000</v>
      </c>
      <c r="R31" s="20">
        <f t="shared" si="6"/>
        <v>50</v>
      </c>
      <c r="S31" s="21">
        <f t="shared" si="3"/>
        <v>6050000</v>
      </c>
      <c r="T31" s="26"/>
      <c r="U31" s="23"/>
      <c r="V31" s="23"/>
    </row>
    <row r="32" spans="2:22" ht="16.2" thickBot="1">
      <c r="B32" s="155" t="s">
        <v>42</v>
      </c>
      <c r="C32" s="28"/>
      <c r="D32" s="524"/>
      <c r="E32" s="59">
        <v>9616</v>
      </c>
      <c r="F32" s="60">
        <v>52</v>
      </c>
      <c r="G32" s="29">
        <f t="shared" si="4"/>
        <v>500032</v>
      </c>
      <c r="H32" s="30"/>
      <c r="I32" s="31"/>
      <c r="J32" s="32">
        <f t="shared" si="0"/>
        <v>0</v>
      </c>
      <c r="K32" s="33"/>
      <c r="L32" s="61"/>
      <c r="M32" s="143">
        <f t="shared" si="1"/>
        <v>0</v>
      </c>
      <c r="N32" s="30"/>
      <c r="O32" s="62"/>
      <c r="P32" s="68">
        <f t="shared" si="2"/>
        <v>0</v>
      </c>
      <c r="Q32" s="69">
        <f t="shared" si="7"/>
        <v>9616</v>
      </c>
      <c r="R32" s="63">
        <f t="shared" si="6"/>
        <v>52</v>
      </c>
      <c r="S32" s="144">
        <f t="shared" si="3"/>
        <v>500032</v>
      </c>
      <c r="T32" s="34"/>
      <c r="U32" s="23"/>
      <c r="V32" s="23"/>
    </row>
    <row r="33" spans="2:22">
      <c r="B33" s="73" t="s">
        <v>44</v>
      </c>
      <c r="C33" s="72"/>
      <c r="D33" s="521" t="s">
        <v>43</v>
      </c>
      <c r="E33" s="148">
        <v>4950</v>
      </c>
      <c r="F33" s="149">
        <v>84</v>
      </c>
      <c r="G33" s="74">
        <f t="shared" si="4"/>
        <v>415800</v>
      </c>
      <c r="H33" s="75"/>
      <c r="I33" s="76"/>
      <c r="J33" s="77">
        <f t="shared" si="0"/>
        <v>0</v>
      </c>
      <c r="K33" s="78"/>
      <c r="L33" s="79"/>
      <c r="M33" s="99">
        <f t="shared" si="1"/>
        <v>0</v>
      </c>
      <c r="N33" s="75"/>
      <c r="O33" s="80"/>
      <c r="P33" s="81">
        <f t="shared" si="2"/>
        <v>0</v>
      </c>
      <c r="Q33" s="82">
        <f t="shared" si="7"/>
        <v>4950</v>
      </c>
      <c r="R33" s="83">
        <f t="shared" si="6"/>
        <v>84</v>
      </c>
      <c r="S33" s="147">
        <f t="shared" si="3"/>
        <v>415800</v>
      </c>
      <c r="T33" s="150"/>
      <c r="U33" s="23"/>
      <c r="V33" s="23"/>
    </row>
    <row r="34" spans="2:22">
      <c r="B34" s="24" t="s">
        <v>45</v>
      </c>
      <c r="C34" s="8"/>
      <c r="D34" s="521"/>
      <c r="E34" s="9">
        <v>4950</v>
      </c>
      <c r="F34" s="10">
        <v>20</v>
      </c>
      <c r="G34" s="11">
        <f t="shared" si="4"/>
        <v>99000</v>
      </c>
      <c r="H34" s="12"/>
      <c r="I34" s="13"/>
      <c r="J34" s="25">
        <f t="shared" si="0"/>
        <v>0</v>
      </c>
      <c r="K34" s="15"/>
      <c r="L34" s="16"/>
      <c r="M34" s="87">
        <f t="shared" si="1"/>
        <v>0</v>
      </c>
      <c r="N34" s="12"/>
      <c r="O34" s="18"/>
      <c r="P34" s="14">
        <f t="shared" si="2"/>
        <v>0</v>
      </c>
      <c r="Q34" s="19">
        <f t="shared" si="7"/>
        <v>4950</v>
      </c>
      <c r="R34" s="20">
        <f t="shared" si="6"/>
        <v>20</v>
      </c>
      <c r="S34" s="21">
        <f t="shared" si="3"/>
        <v>99000</v>
      </c>
      <c r="T34" s="26"/>
      <c r="U34" s="23"/>
      <c r="V34" s="23"/>
    </row>
    <row r="35" spans="2:22">
      <c r="B35" s="153" t="s">
        <v>46</v>
      </c>
      <c r="C35" s="8"/>
      <c r="D35" s="521"/>
      <c r="E35" s="9">
        <v>5500</v>
      </c>
      <c r="F35" s="10">
        <v>188</v>
      </c>
      <c r="G35" s="11">
        <f t="shared" si="4"/>
        <v>1034000</v>
      </c>
      <c r="H35" s="12"/>
      <c r="I35" s="13"/>
      <c r="J35" s="25">
        <f t="shared" si="0"/>
        <v>0</v>
      </c>
      <c r="K35" s="15"/>
      <c r="L35" s="16"/>
      <c r="M35" s="87">
        <f t="shared" si="1"/>
        <v>0</v>
      </c>
      <c r="N35" s="12"/>
      <c r="O35" s="18"/>
      <c r="P35" s="14">
        <f t="shared" si="2"/>
        <v>0</v>
      </c>
      <c r="Q35" s="19">
        <f t="shared" si="7"/>
        <v>5500</v>
      </c>
      <c r="R35" s="20">
        <f t="shared" si="6"/>
        <v>188</v>
      </c>
      <c r="S35" s="21">
        <f t="shared" si="3"/>
        <v>1034000</v>
      </c>
      <c r="T35" s="26"/>
      <c r="U35" s="23"/>
      <c r="V35" s="23"/>
    </row>
    <row r="36" spans="2:22">
      <c r="B36" s="156" t="s">
        <v>47</v>
      </c>
      <c r="C36" s="8"/>
      <c r="D36" s="521"/>
      <c r="E36" s="9">
        <v>550</v>
      </c>
      <c r="F36" s="10">
        <v>960</v>
      </c>
      <c r="G36" s="11">
        <f t="shared" si="4"/>
        <v>528000</v>
      </c>
      <c r="H36" s="12"/>
      <c r="I36" s="13"/>
      <c r="J36" s="25">
        <f t="shared" si="0"/>
        <v>0</v>
      </c>
      <c r="K36" s="15"/>
      <c r="L36" s="16"/>
      <c r="M36" s="87">
        <f t="shared" si="1"/>
        <v>0</v>
      </c>
      <c r="N36" s="12"/>
      <c r="O36" s="18"/>
      <c r="P36" s="14">
        <f t="shared" si="2"/>
        <v>0</v>
      </c>
      <c r="Q36" s="19">
        <f t="shared" si="7"/>
        <v>550</v>
      </c>
      <c r="R36" s="20">
        <f t="shared" si="6"/>
        <v>960</v>
      </c>
      <c r="S36" s="21">
        <f t="shared" si="3"/>
        <v>528000</v>
      </c>
      <c r="T36" s="26"/>
      <c r="U36" s="23"/>
      <c r="V36" s="23"/>
    </row>
    <row r="37" spans="2:22">
      <c r="B37" s="24" t="s">
        <v>48</v>
      </c>
      <c r="C37" s="8"/>
      <c r="D37" s="521"/>
      <c r="E37" s="9">
        <v>9000</v>
      </c>
      <c r="F37" s="10">
        <v>168</v>
      </c>
      <c r="G37" s="11">
        <f t="shared" si="4"/>
        <v>1512000</v>
      </c>
      <c r="H37" s="12"/>
      <c r="I37" s="13"/>
      <c r="J37" s="25">
        <f t="shared" si="0"/>
        <v>0</v>
      </c>
      <c r="K37" s="15"/>
      <c r="L37" s="16"/>
      <c r="M37" s="87">
        <f t="shared" si="1"/>
        <v>0</v>
      </c>
      <c r="N37" s="12"/>
      <c r="O37" s="18"/>
      <c r="P37" s="14">
        <f t="shared" si="2"/>
        <v>0</v>
      </c>
      <c r="Q37" s="19">
        <f t="shared" si="7"/>
        <v>9000</v>
      </c>
      <c r="R37" s="20">
        <f t="shared" si="6"/>
        <v>168</v>
      </c>
      <c r="S37" s="21">
        <f t="shared" si="3"/>
        <v>1512000</v>
      </c>
      <c r="T37" s="26"/>
      <c r="U37" s="23"/>
      <c r="V37" s="23"/>
    </row>
    <row r="38" spans="2:22" ht="16.2" thickBot="1">
      <c r="B38" s="153" t="s">
        <v>49</v>
      </c>
      <c r="C38" s="136"/>
      <c r="D38" s="521"/>
      <c r="E38" s="137">
        <v>107250</v>
      </c>
      <c r="F38" s="138">
        <v>28</v>
      </c>
      <c r="G38" s="47">
        <f t="shared" si="4"/>
        <v>3003000</v>
      </c>
      <c r="H38" s="48"/>
      <c r="I38" s="49"/>
      <c r="J38" s="50">
        <f t="shared" si="0"/>
        <v>0</v>
      </c>
      <c r="K38" s="51"/>
      <c r="L38" s="52"/>
      <c r="M38" s="140">
        <f t="shared" si="1"/>
        <v>0</v>
      </c>
      <c r="N38" s="48"/>
      <c r="O38" s="53"/>
      <c r="P38" s="54">
        <f t="shared" si="2"/>
        <v>0</v>
      </c>
      <c r="Q38" s="55">
        <f t="shared" si="7"/>
        <v>107250</v>
      </c>
      <c r="R38" s="56">
        <f t="shared" si="6"/>
        <v>28</v>
      </c>
      <c r="S38" s="57">
        <f t="shared" si="3"/>
        <v>3003000</v>
      </c>
      <c r="T38" s="58"/>
      <c r="U38" s="23"/>
      <c r="V38" s="23"/>
    </row>
    <row r="39" spans="2:22" ht="16.5" customHeight="1">
      <c r="B39" s="525" t="s">
        <v>51</v>
      </c>
      <c r="C39" s="35"/>
      <c r="D39" s="522" t="s">
        <v>50</v>
      </c>
      <c r="E39" s="37">
        <v>1271</v>
      </c>
      <c r="F39" s="98">
        <v>1106</v>
      </c>
      <c r="G39" s="38">
        <f t="shared" si="4"/>
        <v>1405726</v>
      </c>
      <c r="H39" s="39"/>
      <c r="I39" s="40"/>
      <c r="J39" s="41">
        <f t="shared" si="0"/>
        <v>0</v>
      </c>
      <c r="K39" s="42"/>
      <c r="L39" s="64"/>
      <c r="M39" s="141">
        <f t="shared" si="1"/>
        <v>0</v>
      </c>
      <c r="N39" s="39"/>
      <c r="O39" s="65"/>
      <c r="P39" s="70">
        <f t="shared" si="2"/>
        <v>0</v>
      </c>
      <c r="Q39" s="66">
        <f t="shared" si="7"/>
        <v>1271</v>
      </c>
      <c r="R39" s="67">
        <f>+F39+I39-L39+O39</f>
        <v>1106</v>
      </c>
      <c r="S39" s="142">
        <f t="shared" si="3"/>
        <v>1405726</v>
      </c>
      <c r="T39" s="44"/>
      <c r="U39" s="23"/>
      <c r="V39" s="23"/>
    </row>
    <row r="40" spans="2:22" ht="16.5" customHeight="1">
      <c r="B40" s="526"/>
      <c r="C40" s="8"/>
      <c r="D40" s="523"/>
      <c r="E40" s="45">
        <v>1121</v>
      </c>
      <c r="F40" s="10">
        <v>12000</v>
      </c>
      <c r="G40" s="11">
        <f t="shared" si="4"/>
        <v>13452000</v>
      </c>
      <c r="H40" s="12"/>
      <c r="I40" s="13"/>
      <c r="J40" s="25">
        <f t="shared" si="0"/>
        <v>0</v>
      </c>
      <c r="K40" s="15"/>
      <c r="L40" s="16"/>
      <c r="M40" s="87"/>
      <c r="N40" s="12"/>
      <c r="O40" s="18"/>
      <c r="P40" s="14"/>
      <c r="Q40" s="19">
        <f t="shared" si="7"/>
        <v>1121</v>
      </c>
      <c r="R40" s="20">
        <f>+F40+I40-L40+O40</f>
        <v>12000</v>
      </c>
      <c r="S40" s="21">
        <f t="shared" si="3"/>
        <v>13452000</v>
      </c>
      <c r="T40" s="26"/>
      <c r="U40" s="23"/>
      <c r="V40" s="23"/>
    </row>
    <row r="41" spans="2:22">
      <c r="B41" s="526" t="s">
        <v>52</v>
      </c>
      <c r="C41" s="8"/>
      <c r="D41" s="523"/>
      <c r="E41" s="45">
        <v>1121</v>
      </c>
      <c r="F41" s="10">
        <v>1419</v>
      </c>
      <c r="G41" s="11">
        <f t="shared" si="4"/>
        <v>1590699</v>
      </c>
      <c r="H41" s="12"/>
      <c r="I41" s="13"/>
      <c r="J41" s="25">
        <f t="shared" si="0"/>
        <v>0</v>
      </c>
      <c r="K41" s="15"/>
      <c r="L41" s="16"/>
      <c r="M41" s="87">
        <f t="shared" si="1"/>
        <v>0</v>
      </c>
      <c r="N41" s="12"/>
      <c r="O41" s="18"/>
      <c r="P41" s="14">
        <f t="shared" si="2"/>
        <v>0</v>
      </c>
      <c r="Q41" s="19">
        <f t="shared" si="7"/>
        <v>1121</v>
      </c>
      <c r="R41" s="20">
        <f>+F41+I41-L41+O41</f>
        <v>1419</v>
      </c>
      <c r="S41" s="21">
        <f t="shared" si="3"/>
        <v>1590699</v>
      </c>
      <c r="T41" s="22"/>
      <c r="U41" s="23"/>
      <c r="V41" s="23"/>
    </row>
    <row r="42" spans="2:22">
      <c r="B42" s="526"/>
      <c r="C42" s="8"/>
      <c r="D42" s="523"/>
      <c r="E42" s="45">
        <v>1145.9000000000001</v>
      </c>
      <c r="F42" s="10">
        <v>12000</v>
      </c>
      <c r="G42" s="11">
        <f t="shared" si="4"/>
        <v>13750800.000000002</v>
      </c>
      <c r="H42" s="12"/>
      <c r="I42" s="13"/>
      <c r="J42" s="25">
        <f t="shared" si="0"/>
        <v>0</v>
      </c>
      <c r="K42" s="15"/>
      <c r="L42" s="16"/>
      <c r="M42" s="87"/>
      <c r="N42" s="12"/>
      <c r="O42" s="18"/>
      <c r="P42" s="14"/>
      <c r="Q42" s="19">
        <f t="shared" si="7"/>
        <v>1145.9000000000001</v>
      </c>
      <c r="R42" s="20">
        <f>+F42+I42-L42+O42</f>
        <v>12000</v>
      </c>
      <c r="S42" s="21">
        <f t="shared" si="3"/>
        <v>13750800.000000002</v>
      </c>
      <c r="T42" s="22"/>
      <c r="U42" s="23"/>
      <c r="V42" s="23"/>
    </row>
    <row r="43" spans="2:22">
      <c r="B43" s="160" t="s">
        <v>53</v>
      </c>
      <c r="C43" s="8"/>
      <c r="D43" s="523"/>
      <c r="E43" s="45">
        <v>1145.9000000000001</v>
      </c>
      <c r="F43" s="10">
        <v>98243</v>
      </c>
      <c r="G43" s="11">
        <f t="shared" si="4"/>
        <v>112576653.7</v>
      </c>
      <c r="H43" s="12"/>
      <c r="I43" s="13"/>
      <c r="J43" s="25">
        <f t="shared" si="0"/>
        <v>0</v>
      </c>
      <c r="K43" s="15"/>
      <c r="L43" s="16"/>
      <c r="M43" s="87">
        <f t="shared" si="1"/>
        <v>0</v>
      </c>
      <c r="N43" s="12"/>
      <c r="O43" s="13"/>
      <c r="P43" s="14">
        <f t="shared" si="2"/>
        <v>0</v>
      </c>
      <c r="Q43" s="19">
        <f t="shared" si="7"/>
        <v>1145.9000000000001</v>
      </c>
      <c r="R43" s="20">
        <f t="shared" ref="R43" si="8">+F43+I43-L43+O43</f>
        <v>98243</v>
      </c>
      <c r="S43" s="21">
        <f t="shared" si="3"/>
        <v>112576653.7</v>
      </c>
      <c r="T43" s="22"/>
      <c r="U43" s="23"/>
      <c r="V43" s="23"/>
    </row>
    <row r="44" spans="2:22">
      <c r="B44" s="24" t="s">
        <v>54</v>
      </c>
      <c r="C44" s="8"/>
      <c r="D44" s="523"/>
      <c r="E44" s="45">
        <v>22</v>
      </c>
      <c r="F44" s="10">
        <v>67892</v>
      </c>
      <c r="G44" s="11">
        <f t="shared" si="4"/>
        <v>1493624</v>
      </c>
      <c r="H44" s="12"/>
      <c r="I44" s="13"/>
      <c r="J44" s="25">
        <f t="shared" si="0"/>
        <v>0</v>
      </c>
      <c r="K44" s="15"/>
      <c r="L44" s="16"/>
      <c r="M44" s="87">
        <f t="shared" si="1"/>
        <v>0</v>
      </c>
      <c r="N44" s="12"/>
      <c r="O44" s="18"/>
      <c r="P44" s="14">
        <f t="shared" si="2"/>
        <v>0</v>
      </c>
      <c r="Q44" s="19">
        <f t="shared" si="7"/>
        <v>22</v>
      </c>
      <c r="R44" s="20">
        <f t="shared" si="6"/>
        <v>67892</v>
      </c>
      <c r="S44" s="21">
        <f t="shared" si="3"/>
        <v>1493624</v>
      </c>
      <c r="T44" s="22"/>
      <c r="U44" s="23"/>
      <c r="V44" s="23"/>
    </row>
    <row r="45" spans="2:22">
      <c r="B45" s="24" t="s">
        <v>55</v>
      </c>
      <c r="C45" s="8"/>
      <c r="D45" s="523"/>
      <c r="E45" s="45">
        <v>22</v>
      </c>
      <c r="F45" s="10">
        <v>69660</v>
      </c>
      <c r="G45" s="11">
        <f t="shared" si="4"/>
        <v>1532520</v>
      </c>
      <c r="H45" s="12"/>
      <c r="I45" s="13"/>
      <c r="J45" s="25">
        <f t="shared" si="0"/>
        <v>0</v>
      </c>
      <c r="K45" s="15"/>
      <c r="L45" s="16"/>
      <c r="M45" s="87">
        <f t="shared" si="1"/>
        <v>0</v>
      </c>
      <c r="N45" s="12"/>
      <c r="O45" s="13"/>
      <c r="P45" s="14">
        <f t="shared" si="2"/>
        <v>0</v>
      </c>
      <c r="Q45" s="19">
        <f t="shared" si="7"/>
        <v>22</v>
      </c>
      <c r="R45" s="20">
        <f t="shared" si="6"/>
        <v>69660</v>
      </c>
      <c r="S45" s="21">
        <f t="shared" si="3"/>
        <v>1532520</v>
      </c>
      <c r="T45" s="22"/>
      <c r="U45" s="23"/>
      <c r="V45" s="23"/>
    </row>
    <row r="46" spans="2:22">
      <c r="B46" s="24" t="s">
        <v>56</v>
      </c>
      <c r="C46" s="8"/>
      <c r="D46" s="523"/>
      <c r="E46" s="45">
        <v>0</v>
      </c>
      <c r="F46" s="10">
        <v>0</v>
      </c>
      <c r="G46" s="11">
        <f t="shared" si="4"/>
        <v>0</v>
      </c>
      <c r="H46" s="12"/>
      <c r="I46" s="13"/>
      <c r="J46" s="25">
        <f t="shared" si="0"/>
        <v>0</v>
      </c>
      <c r="K46" s="15"/>
      <c r="L46" s="16"/>
      <c r="M46" s="87">
        <f t="shared" si="1"/>
        <v>0</v>
      </c>
      <c r="N46" s="12"/>
      <c r="O46" s="13"/>
      <c r="P46" s="14"/>
      <c r="Q46" s="19">
        <f t="shared" si="7"/>
        <v>0</v>
      </c>
      <c r="R46" s="20">
        <f t="shared" si="6"/>
        <v>0</v>
      </c>
      <c r="S46" s="21">
        <f t="shared" si="3"/>
        <v>0</v>
      </c>
      <c r="T46" s="22"/>
      <c r="U46" s="23"/>
      <c r="V46" s="23"/>
    </row>
    <row r="47" spans="2:22" ht="16.2" thickBot="1">
      <c r="B47" s="146" t="s">
        <v>57</v>
      </c>
      <c r="C47" s="28"/>
      <c r="D47" s="524"/>
      <c r="E47" s="59">
        <v>960000</v>
      </c>
      <c r="F47" s="60">
        <v>18</v>
      </c>
      <c r="G47" s="29">
        <f t="shared" si="4"/>
        <v>17280000</v>
      </c>
      <c r="H47" s="30"/>
      <c r="I47" s="31"/>
      <c r="J47" s="32">
        <f t="shared" si="0"/>
        <v>0</v>
      </c>
      <c r="K47" s="33"/>
      <c r="L47" s="61"/>
      <c r="M47" s="143">
        <f t="shared" si="1"/>
        <v>0</v>
      </c>
      <c r="N47" s="30"/>
      <c r="O47" s="31"/>
      <c r="P47" s="68"/>
      <c r="Q47" s="69">
        <f t="shared" si="7"/>
        <v>960000</v>
      </c>
      <c r="R47" s="63">
        <f t="shared" si="6"/>
        <v>18</v>
      </c>
      <c r="S47" s="144">
        <f t="shared" si="3"/>
        <v>17280000</v>
      </c>
      <c r="T47" s="71"/>
      <c r="U47" s="23"/>
      <c r="V47" s="23"/>
    </row>
    <row r="48" spans="2:22">
      <c r="B48" s="73" t="s">
        <v>58</v>
      </c>
      <c r="C48" s="72"/>
      <c r="D48" s="527"/>
      <c r="E48" s="148">
        <v>8800</v>
      </c>
      <c r="F48" s="149">
        <v>19</v>
      </c>
      <c r="G48" s="74">
        <f t="shared" si="4"/>
        <v>167200</v>
      </c>
      <c r="H48" s="75"/>
      <c r="I48" s="76"/>
      <c r="J48" s="77">
        <f t="shared" si="0"/>
        <v>0</v>
      </c>
      <c r="K48" s="78"/>
      <c r="L48" s="79"/>
      <c r="M48" s="99">
        <f t="shared" si="1"/>
        <v>0</v>
      </c>
      <c r="N48" s="75"/>
      <c r="O48" s="80"/>
      <c r="P48" s="81">
        <f t="shared" si="2"/>
        <v>0</v>
      </c>
      <c r="Q48" s="82">
        <f t="shared" si="7"/>
        <v>8800</v>
      </c>
      <c r="R48" s="83">
        <f t="shared" si="6"/>
        <v>19</v>
      </c>
      <c r="S48" s="147">
        <f t="shared" si="3"/>
        <v>167200</v>
      </c>
      <c r="T48" s="84"/>
      <c r="U48" s="23"/>
      <c r="V48" s="23"/>
    </row>
    <row r="49" spans="2:22">
      <c r="B49" s="24" t="s">
        <v>59</v>
      </c>
      <c r="C49" s="8"/>
      <c r="D49" s="527"/>
      <c r="E49" s="9">
        <v>20000</v>
      </c>
      <c r="F49" s="10">
        <v>16</v>
      </c>
      <c r="G49" s="11">
        <f t="shared" si="4"/>
        <v>320000</v>
      </c>
      <c r="H49" s="12"/>
      <c r="I49" s="13"/>
      <c r="J49" s="25">
        <f t="shared" si="0"/>
        <v>0</v>
      </c>
      <c r="K49" s="15"/>
      <c r="L49" s="16"/>
      <c r="M49" s="87">
        <f t="shared" si="1"/>
        <v>0</v>
      </c>
      <c r="N49" s="12"/>
      <c r="O49" s="18"/>
      <c r="P49" s="14">
        <f t="shared" si="2"/>
        <v>0</v>
      </c>
      <c r="Q49" s="19">
        <f t="shared" si="7"/>
        <v>20000</v>
      </c>
      <c r="R49" s="20">
        <f t="shared" si="6"/>
        <v>16</v>
      </c>
      <c r="S49" s="21">
        <f t="shared" si="3"/>
        <v>320000</v>
      </c>
      <c r="T49" s="22"/>
      <c r="U49" s="23"/>
      <c r="V49" s="23"/>
    </row>
    <row r="50" spans="2:22">
      <c r="B50" s="85" t="s">
        <v>60</v>
      </c>
      <c r="C50" s="8"/>
      <c r="D50" s="527"/>
      <c r="E50" s="9">
        <v>170000</v>
      </c>
      <c r="F50" s="10">
        <v>3</v>
      </c>
      <c r="G50" s="11">
        <f t="shared" si="4"/>
        <v>510000</v>
      </c>
      <c r="H50" s="12"/>
      <c r="I50" s="13"/>
      <c r="J50" s="25">
        <f t="shared" si="0"/>
        <v>0</v>
      </c>
      <c r="K50" s="15"/>
      <c r="L50" s="52"/>
      <c r="M50" s="17">
        <f t="shared" si="1"/>
        <v>0</v>
      </c>
      <c r="N50" s="12"/>
      <c r="O50" s="18"/>
      <c r="P50" s="14">
        <f t="shared" si="2"/>
        <v>0</v>
      </c>
      <c r="Q50" s="19">
        <f t="shared" si="7"/>
        <v>170000</v>
      </c>
      <c r="R50" s="20">
        <f t="shared" si="6"/>
        <v>3</v>
      </c>
      <c r="S50" s="21">
        <f t="shared" si="3"/>
        <v>510000</v>
      </c>
      <c r="T50" s="86"/>
      <c r="U50" s="23"/>
      <c r="V50" s="23"/>
    </row>
    <row r="51" spans="2:22">
      <c r="B51" s="85" t="s">
        <v>61</v>
      </c>
      <c r="C51" s="8"/>
      <c r="D51" s="527"/>
      <c r="E51" s="9">
        <v>350000</v>
      </c>
      <c r="F51" s="10">
        <v>6</v>
      </c>
      <c r="G51" s="11">
        <f t="shared" si="4"/>
        <v>2100000</v>
      </c>
      <c r="H51" s="12"/>
      <c r="I51" s="13"/>
      <c r="J51" s="14">
        <f t="shared" si="0"/>
        <v>0</v>
      </c>
      <c r="K51" s="15"/>
      <c r="L51" s="16"/>
      <c r="M51" s="87">
        <f t="shared" si="1"/>
        <v>0</v>
      </c>
      <c r="N51" s="12"/>
      <c r="O51" s="18"/>
      <c r="P51" s="14">
        <f t="shared" si="2"/>
        <v>0</v>
      </c>
      <c r="Q51" s="19">
        <f t="shared" si="7"/>
        <v>350000</v>
      </c>
      <c r="R51" s="20">
        <f t="shared" si="6"/>
        <v>6</v>
      </c>
      <c r="S51" s="21">
        <f t="shared" si="3"/>
        <v>2100000</v>
      </c>
      <c r="T51" s="86"/>
      <c r="U51" s="23"/>
      <c r="V51" s="23"/>
    </row>
    <row r="52" spans="2:22" ht="16.2" thickBot="1">
      <c r="B52" s="85" t="s">
        <v>62</v>
      </c>
      <c r="C52" s="8"/>
      <c r="D52" s="527"/>
      <c r="E52" s="9">
        <v>600000</v>
      </c>
      <c r="F52" s="10">
        <v>3</v>
      </c>
      <c r="G52" s="11">
        <f t="shared" si="4"/>
        <v>1800000</v>
      </c>
      <c r="H52" s="12"/>
      <c r="I52" s="13"/>
      <c r="J52" s="14">
        <f t="shared" si="0"/>
        <v>0</v>
      </c>
      <c r="K52" s="33"/>
      <c r="L52" s="61"/>
      <c r="M52" s="143">
        <f t="shared" si="1"/>
        <v>0</v>
      </c>
      <c r="N52" s="12"/>
      <c r="O52" s="18"/>
      <c r="P52" s="14">
        <f t="shared" si="2"/>
        <v>0</v>
      </c>
      <c r="Q52" s="19">
        <f t="shared" si="7"/>
        <v>600000</v>
      </c>
      <c r="R52" s="63">
        <f t="shared" si="6"/>
        <v>3</v>
      </c>
      <c r="S52" s="21">
        <f t="shared" si="3"/>
        <v>1800000</v>
      </c>
      <c r="T52" s="86"/>
      <c r="U52" s="23"/>
      <c r="V52" s="23"/>
    </row>
    <row r="53" spans="2:22" ht="25.5" customHeight="1" thickBot="1">
      <c r="B53" s="349"/>
      <c r="C53" s="348" t="s">
        <v>63</v>
      </c>
      <c r="D53" s="349"/>
      <c r="E53" s="88"/>
      <c r="F53" s="89"/>
      <c r="G53" s="90">
        <f>SUM(G4:G52)</f>
        <v>276556398.80000001</v>
      </c>
      <c r="H53" s="91"/>
      <c r="I53" s="92"/>
      <c r="J53" s="93">
        <f>SUM(J4:J52)</f>
        <v>0</v>
      </c>
      <c r="K53" s="94"/>
      <c r="L53" s="95"/>
      <c r="M53" s="90">
        <f>SUM(M4:M52)</f>
        <v>0</v>
      </c>
      <c r="N53" s="158">
        <f t="shared" ref="N53:N115" si="9">+K53</f>
        <v>0</v>
      </c>
      <c r="O53" s="95"/>
      <c r="P53" s="93">
        <f>SUM(P4:P52)</f>
        <v>0</v>
      </c>
      <c r="Q53" s="94"/>
      <c r="R53" s="95"/>
      <c r="S53" s="90">
        <f>SUM(S4:S52)</f>
        <v>276556398.80000001</v>
      </c>
      <c r="T53" s="96"/>
      <c r="U53" s="23"/>
      <c r="V53" s="23"/>
    </row>
    <row r="54" spans="2:22">
      <c r="B54" s="73" t="s">
        <v>64</v>
      </c>
      <c r="C54" s="331" t="s">
        <v>210</v>
      </c>
      <c r="D54" s="97"/>
      <c r="E54" s="37">
        <v>15400</v>
      </c>
      <c r="F54" s="98">
        <v>55</v>
      </c>
      <c r="G54" s="74">
        <f t="shared" ref="G54:G117" si="10">+E54*F54</f>
        <v>847000</v>
      </c>
      <c r="H54" s="75"/>
      <c r="I54" s="76"/>
      <c r="J54" s="81">
        <f t="shared" ref="J54:J117" si="11">+H54*I54</f>
        <v>0</v>
      </c>
      <c r="K54" s="78">
        <v>15400</v>
      </c>
      <c r="L54" s="79">
        <v>0</v>
      </c>
      <c r="M54" s="99">
        <f t="shared" ref="M54:M117" si="12">+K54*L54</f>
        <v>0</v>
      </c>
      <c r="N54" s="75">
        <f t="shared" si="9"/>
        <v>15400</v>
      </c>
      <c r="O54" s="80"/>
      <c r="P54" s="14">
        <f t="shared" ref="P54:P117" si="13">+N54*O54</f>
        <v>0</v>
      </c>
      <c r="Q54" s="82">
        <f t="shared" ref="Q54:Q117" si="14">+E54</f>
        <v>15400</v>
      </c>
      <c r="R54" s="20">
        <f t="shared" ref="R54:R117" si="15">+F54+I54-L54+O54</f>
        <v>55</v>
      </c>
      <c r="S54" s="147">
        <f t="shared" ref="S54:S117" si="16">+Q54*R54</f>
        <v>847000</v>
      </c>
      <c r="T54" s="84"/>
      <c r="U54" s="23"/>
    </row>
    <row r="55" spans="2:22">
      <c r="B55" s="24" t="s">
        <v>65</v>
      </c>
      <c r="C55" s="332" t="s">
        <v>211</v>
      </c>
      <c r="D55" s="100"/>
      <c r="E55" s="45">
        <v>33000</v>
      </c>
      <c r="F55" s="10">
        <v>24</v>
      </c>
      <c r="G55" s="74">
        <f t="shared" si="10"/>
        <v>792000</v>
      </c>
      <c r="H55" s="12"/>
      <c r="I55" s="13"/>
      <c r="J55" s="14">
        <f t="shared" si="11"/>
        <v>0</v>
      </c>
      <c r="K55" s="78">
        <v>33000</v>
      </c>
      <c r="L55" s="16">
        <v>0</v>
      </c>
      <c r="M55" s="87">
        <f t="shared" si="12"/>
        <v>0</v>
      </c>
      <c r="N55" s="12">
        <f t="shared" si="9"/>
        <v>33000</v>
      </c>
      <c r="O55" s="80"/>
      <c r="P55" s="14">
        <f t="shared" si="13"/>
        <v>0</v>
      </c>
      <c r="Q55" s="19">
        <f t="shared" si="14"/>
        <v>33000</v>
      </c>
      <c r="R55" s="20">
        <f t="shared" si="15"/>
        <v>24</v>
      </c>
      <c r="S55" s="21">
        <f t="shared" si="16"/>
        <v>792000</v>
      </c>
      <c r="T55" s="22"/>
      <c r="U55" s="23"/>
    </row>
    <row r="56" spans="2:22">
      <c r="B56" s="24" t="s">
        <v>66</v>
      </c>
      <c r="C56" s="333" t="s">
        <v>212</v>
      </c>
      <c r="D56" s="100"/>
      <c r="E56" s="45">
        <v>33000</v>
      </c>
      <c r="F56" s="10">
        <v>14</v>
      </c>
      <c r="G56" s="74">
        <f t="shared" si="10"/>
        <v>462000</v>
      </c>
      <c r="H56" s="101">
        <v>33000</v>
      </c>
      <c r="I56" s="102">
        <v>15</v>
      </c>
      <c r="J56" s="103">
        <f t="shared" si="11"/>
        <v>495000</v>
      </c>
      <c r="K56" s="78">
        <v>33000</v>
      </c>
      <c r="L56" s="16">
        <v>19</v>
      </c>
      <c r="M56" s="87">
        <f t="shared" si="12"/>
        <v>627000</v>
      </c>
      <c r="N56" s="101"/>
      <c r="O56" s="104"/>
      <c r="P56" s="14">
        <f t="shared" si="13"/>
        <v>0</v>
      </c>
      <c r="Q56" s="105">
        <f t="shared" si="14"/>
        <v>33000</v>
      </c>
      <c r="R56" s="20">
        <f t="shared" si="15"/>
        <v>10</v>
      </c>
      <c r="S56" s="21">
        <f t="shared" si="16"/>
        <v>330000</v>
      </c>
      <c r="T56" s="334" t="s">
        <v>213</v>
      </c>
      <c r="U56" s="23"/>
    </row>
    <row r="57" spans="2:22">
      <c r="B57" s="24" t="s">
        <v>67</v>
      </c>
      <c r="C57" s="333" t="s">
        <v>212</v>
      </c>
      <c r="D57" s="100"/>
      <c r="E57" s="45">
        <v>33000</v>
      </c>
      <c r="F57" s="10">
        <v>7</v>
      </c>
      <c r="G57" s="74">
        <f t="shared" si="10"/>
        <v>231000</v>
      </c>
      <c r="H57" s="101"/>
      <c r="I57" s="102"/>
      <c r="J57" s="103">
        <f t="shared" si="11"/>
        <v>0</v>
      </c>
      <c r="K57" s="78">
        <v>33000</v>
      </c>
      <c r="L57" s="16">
        <v>1</v>
      </c>
      <c r="M57" s="87">
        <f t="shared" si="12"/>
        <v>33000</v>
      </c>
      <c r="N57" s="101">
        <f t="shared" si="9"/>
        <v>33000</v>
      </c>
      <c r="O57" s="104"/>
      <c r="P57" s="14">
        <f t="shared" si="13"/>
        <v>0</v>
      </c>
      <c r="Q57" s="105">
        <f t="shared" si="14"/>
        <v>33000</v>
      </c>
      <c r="R57" s="20">
        <f t="shared" si="15"/>
        <v>6</v>
      </c>
      <c r="S57" s="21">
        <f t="shared" si="16"/>
        <v>198000</v>
      </c>
      <c r="T57" s="335"/>
      <c r="U57" s="23"/>
    </row>
    <row r="58" spans="2:22">
      <c r="B58" s="24" t="s">
        <v>68</v>
      </c>
      <c r="C58" s="333" t="s">
        <v>212</v>
      </c>
      <c r="D58" s="100"/>
      <c r="E58" s="45">
        <v>49000</v>
      </c>
      <c r="F58" s="10">
        <v>38</v>
      </c>
      <c r="G58" s="74">
        <f t="shared" si="10"/>
        <v>1862000</v>
      </c>
      <c r="H58" s="101">
        <v>49000</v>
      </c>
      <c r="I58" s="102">
        <v>20</v>
      </c>
      <c r="J58" s="103">
        <f t="shared" si="11"/>
        <v>980000</v>
      </c>
      <c r="K58" s="78">
        <v>49000</v>
      </c>
      <c r="L58" s="16">
        <v>26</v>
      </c>
      <c r="M58" s="87">
        <f t="shared" si="12"/>
        <v>1274000</v>
      </c>
      <c r="N58" s="101">
        <f t="shared" si="9"/>
        <v>49000</v>
      </c>
      <c r="O58" s="104"/>
      <c r="P58" s="14">
        <f t="shared" si="13"/>
        <v>0</v>
      </c>
      <c r="Q58" s="105">
        <f t="shared" si="14"/>
        <v>49000</v>
      </c>
      <c r="R58" s="20">
        <f t="shared" si="15"/>
        <v>32</v>
      </c>
      <c r="S58" s="21">
        <f t="shared" si="16"/>
        <v>1568000</v>
      </c>
      <c r="T58" s="334" t="s">
        <v>213</v>
      </c>
      <c r="U58" s="23"/>
    </row>
    <row r="59" spans="2:22">
      <c r="B59" s="24" t="s">
        <v>69</v>
      </c>
      <c r="C59" s="333" t="s">
        <v>212</v>
      </c>
      <c r="D59" s="100"/>
      <c r="E59" s="45">
        <v>44</v>
      </c>
      <c r="F59" s="10">
        <v>7954</v>
      </c>
      <c r="G59" s="74">
        <f t="shared" si="10"/>
        <v>349976</v>
      </c>
      <c r="H59" s="101"/>
      <c r="I59" s="102"/>
      <c r="J59" s="103">
        <f t="shared" si="11"/>
        <v>0</v>
      </c>
      <c r="K59" s="78">
        <v>44</v>
      </c>
      <c r="L59" s="16">
        <v>0</v>
      </c>
      <c r="M59" s="87">
        <f t="shared" si="12"/>
        <v>0</v>
      </c>
      <c r="N59" s="101"/>
      <c r="O59" s="104"/>
      <c r="P59" s="14">
        <f t="shared" si="13"/>
        <v>0</v>
      </c>
      <c r="Q59" s="105">
        <f t="shared" si="14"/>
        <v>44</v>
      </c>
      <c r="R59" s="20">
        <f t="shared" si="15"/>
        <v>7954</v>
      </c>
      <c r="S59" s="21">
        <f t="shared" si="16"/>
        <v>349976</v>
      </c>
      <c r="T59" s="22"/>
      <c r="U59" s="23"/>
    </row>
    <row r="60" spans="2:22">
      <c r="B60" s="24" t="s">
        <v>70</v>
      </c>
      <c r="C60" s="333" t="s">
        <v>212</v>
      </c>
      <c r="D60" s="100"/>
      <c r="E60" s="45">
        <v>165</v>
      </c>
      <c r="F60" s="10">
        <v>10901</v>
      </c>
      <c r="G60" s="74">
        <f t="shared" si="10"/>
        <v>1798665</v>
      </c>
      <c r="H60" s="12"/>
      <c r="I60" s="13"/>
      <c r="J60" s="14">
        <f t="shared" si="11"/>
        <v>0</v>
      </c>
      <c r="K60" s="78">
        <v>165</v>
      </c>
      <c r="L60" s="16">
        <v>9000</v>
      </c>
      <c r="M60" s="87">
        <f t="shared" si="12"/>
        <v>1485000</v>
      </c>
      <c r="N60" s="12">
        <f t="shared" si="9"/>
        <v>165</v>
      </c>
      <c r="O60" s="80"/>
      <c r="P60" s="14">
        <f t="shared" si="13"/>
        <v>0</v>
      </c>
      <c r="Q60" s="19">
        <f t="shared" si="14"/>
        <v>165</v>
      </c>
      <c r="R60" s="20">
        <f t="shared" si="15"/>
        <v>1901</v>
      </c>
      <c r="S60" s="21">
        <f t="shared" si="16"/>
        <v>313665</v>
      </c>
      <c r="T60" s="336" t="s">
        <v>214</v>
      </c>
      <c r="U60" s="23"/>
    </row>
    <row r="61" spans="2:22">
      <c r="B61" s="24" t="s">
        <v>71</v>
      </c>
      <c r="C61" s="333" t="s">
        <v>212</v>
      </c>
      <c r="D61" s="100"/>
      <c r="E61" s="45">
        <v>0</v>
      </c>
      <c r="F61" s="10">
        <v>4</v>
      </c>
      <c r="G61" s="74">
        <f t="shared" si="10"/>
        <v>0</v>
      </c>
      <c r="H61" s="12"/>
      <c r="I61" s="13"/>
      <c r="J61" s="14">
        <f t="shared" si="11"/>
        <v>0</v>
      </c>
      <c r="K61" s="78">
        <v>0</v>
      </c>
      <c r="L61" s="16">
        <v>0</v>
      </c>
      <c r="M61" s="87">
        <f t="shared" si="12"/>
        <v>0</v>
      </c>
      <c r="N61" s="12"/>
      <c r="O61" s="80"/>
      <c r="P61" s="14">
        <f t="shared" si="13"/>
        <v>0</v>
      </c>
      <c r="Q61" s="19">
        <f t="shared" si="14"/>
        <v>0</v>
      </c>
      <c r="R61" s="20">
        <f t="shared" si="15"/>
        <v>4</v>
      </c>
      <c r="S61" s="21">
        <f t="shared" si="16"/>
        <v>0</v>
      </c>
      <c r="T61" s="22"/>
      <c r="U61" s="23"/>
    </row>
    <row r="62" spans="2:22">
      <c r="B62" s="153" t="s">
        <v>72</v>
      </c>
      <c r="C62" s="333" t="s">
        <v>215</v>
      </c>
      <c r="D62" s="100"/>
      <c r="E62" s="45">
        <v>11</v>
      </c>
      <c r="F62" s="10">
        <v>3153</v>
      </c>
      <c r="G62" s="74">
        <f t="shared" si="10"/>
        <v>34683</v>
      </c>
      <c r="H62" s="12"/>
      <c r="I62" s="13"/>
      <c r="J62" s="14">
        <f t="shared" si="11"/>
        <v>0</v>
      </c>
      <c r="K62" s="78">
        <v>11</v>
      </c>
      <c r="L62" s="16">
        <v>300</v>
      </c>
      <c r="M62" s="87">
        <f t="shared" si="12"/>
        <v>3300</v>
      </c>
      <c r="N62" s="12">
        <f t="shared" si="9"/>
        <v>11</v>
      </c>
      <c r="O62" s="80"/>
      <c r="P62" s="14">
        <f t="shared" si="13"/>
        <v>0</v>
      </c>
      <c r="Q62" s="19">
        <f t="shared" si="14"/>
        <v>11</v>
      </c>
      <c r="R62" s="20">
        <f t="shared" si="15"/>
        <v>2853</v>
      </c>
      <c r="S62" s="21">
        <f t="shared" si="16"/>
        <v>31383</v>
      </c>
      <c r="T62" s="22"/>
      <c r="U62" s="23"/>
    </row>
    <row r="63" spans="2:22">
      <c r="B63" s="24" t="s">
        <v>73</v>
      </c>
      <c r="C63" s="333" t="s">
        <v>215</v>
      </c>
      <c r="D63" s="100"/>
      <c r="E63" s="45">
        <v>5500</v>
      </c>
      <c r="F63" s="10">
        <v>19</v>
      </c>
      <c r="G63" s="74">
        <f t="shared" si="10"/>
        <v>104500</v>
      </c>
      <c r="H63" s="12"/>
      <c r="I63" s="13"/>
      <c r="J63" s="14">
        <f t="shared" si="11"/>
        <v>0</v>
      </c>
      <c r="K63" s="78">
        <v>5500</v>
      </c>
      <c r="L63" s="16">
        <v>0</v>
      </c>
      <c r="M63" s="87">
        <f t="shared" si="12"/>
        <v>0</v>
      </c>
      <c r="N63" s="12">
        <f t="shared" si="9"/>
        <v>5500</v>
      </c>
      <c r="O63" s="80"/>
      <c r="P63" s="14">
        <f t="shared" si="13"/>
        <v>0</v>
      </c>
      <c r="Q63" s="19">
        <f t="shared" si="14"/>
        <v>5500</v>
      </c>
      <c r="R63" s="20">
        <f t="shared" si="15"/>
        <v>19</v>
      </c>
      <c r="S63" s="21">
        <f t="shared" si="16"/>
        <v>104500</v>
      </c>
      <c r="T63" s="22"/>
      <c r="U63" s="23"/>
    </row>
    <row r="64" spans="2:22">
      <c r="B64" s="157" t="s">
        <v>74</v>
      </c>
      <c r="C64" s="333" t="s">
        <v>216</v>
      </c>
      <c r="D64" s="100"/>
      <c r="E64" s="45">
        <v>110</v>
      </c>
      <c r="F64" s="10">
        <v>48505</v>
      </c>
      <c r="G64" s="74">
        <f t="shared" si="10"/>
        <v>5335550</v>
      </c>
      <c r="H64" s="12">
        <v>110</v>
      </c>
      <c r="I64" s="13">
        <v>40200</v>
      </c>
      <c r="J64" s="14">
        <v>4400000</v>
      </c>
      <c r="K64" s="78">
        <v>110</v>
      </c>
      <c r="L64" s="16">
        <v>42713</v>
      </c>
      <c r="M64" s="87">
        <f>+K64*L64</f>
        <v>4698430</v>
      </c>
      <c r="N64" s="12"/>
      <c r="O64" s="80"/>
      <c r="P64" s="14">
        <f t="shared" si="13"/>
        <v>0</v>
      </c>
      <c r="Q64" s="19">
        <f t="shared" si="14"/>
        <v>110</v>
      </c>
      <c r="R64" s="20">
        <f t="shared" si="15"/>
        <v>45992</v>
      </c>
      <c r="S64" s="21">
        <f t="shared" si="16"/>
        <v>5059120</v>
      </c>
      <c r="T64" s="334" t="s">
        <v>217</v>
      </c>
      <c r="U64" s="23"/>
    </row>
    <row r="65" spans="2:21">
      <c r="B65" s="106" t="s">
        <v>75</v>
      </c>
      <c r="C65" s="333" t="s">
        <v>216</v>
      </c>
      <c r="D65" s="100"/>
      <c r="E65" s="45">
        <v>110</v>
      </c>
      <c r="F65" s="10">
        <v>45443</v>
      </c>
      <c r="G65" s="74">
        <f t="shared" si="10"/>
        <v>4998730</v>
      </c>
      <c r="H65" s="12"/>
      <c r="I65" s="13"/>
      <c r="J65" s="14">
        <f t="shared" si="11"/>
        <v>0</v>
      </c>
      <c r="K65" s="78">
        <v>110</v>
      </c>
      <c r="L65" s="16">
        <v>13154</v>
      </c>
      <c r="M65" s="87">
        <f t="shared" si="12"/>
        <v>1446940</v>
      </c>
      <c r="N65" s="12"/>
      <c r="O65" s="80"/>
      <c r="P65" s="14">
        <f t="shared" si="13"/>
        <v>0</v>
      </c>
      <c r="Q65" s="19">
        <f t="shared" si="14"/>
        <v>110</v>
      </c>
      <c r="R65" s="20">
        <f t="shared" si="15"/>
        <v>32289</v>
      </c>
      <c r="S65" s="21">
        <f t="shared" si="16"/>
        <v>3551790</v>
      </c>
      <c r="T65" s="22"/>
      <c r="U65" s="23"/>
    </row>
    <row r="66" spans="2:21">
      <c r="B66" s="106" t="s">
        <v>76</v>
      </c>
      <c r="C66" s="333" t="s">
        <v>216</v>
      </c>
      <c r="D66" s="100"/>
      <c r="E66" s="45">
        <v>110</v>
      </c>
      <c r="F66" s="10">
        <v>11690</v>
      </c>
      <c r="G66" s="74">
        <f t="shared" si="10"/>
        <v>1285900</v>
      </c>
      <c r="H66" s="12"/>
      <c r="I66" s="13"/>
      <c r="J66" s="14">
        <f t="shared" si="11"/>
        <v>0</v>
      </c>
      <c r="K66" s="78">
        <v>110</v>
      </c>
      <c r="L66" s="16">
        <v>0</v>
      </c>
      <c r="M66" s="87">
        <f t="shared" si="12"/>
        <v>0</v>
      </c>
      <c r="N66" s="12">
        <f t="shared" si="9"/>
        <v>110</v>
      </c>
      <c r="O66" s="80"/>
      <c r="P66" s="14">
        <f t="shared" si="13"/>
        <v>0</v>
      </c>
      <c r="Q66" s="19">
        <f t="shared" si="14"/>
        <v>110</v>
      </c>
      <c r="R66" s="20">
        <f t="shared" si="15"/>
        <v>11690</v>
      </c>
      <c r="S66" s="21">
        <f t="shared" si="16"/>
        <v>1285900</v>
      </c>
      <c r="T66" s="22"/>
      <c r="U66" s="23"/>
    </row>
    <row r="67" spans="2:21">
      <c r="B67" s="106" t="s">
        <v>77</v>
      </c>
      <c r="C67" s="333" t="s">
        <v>216</v>
      </c>
      <c r="D67" s="100"/>
      <c r="E67" s="45">
        <v>87</v>
      </c>
      <c r="F67" s="10">
        <v>3682</v>
      </c>
      <c r="G67" s="74">
        <f t="shared" si="10"/>
        <v>320334</v>
      </c>
      <c r="H67" s="12"/>
      <c r="I67" s="13"/>
      <c r="J67" s="14">
        <f t="shared" si="11"/>
        <v>0</v>
      </c>
      <c r="K67" s="78">
        <v>87</v>
      </c>
      <c r="L67" s="16">
        <v>0</v>
      </c>
      <c r="M67" s="87">
        <f>+K67*L67</f>
        <v>0</v>
      </c>
      <c r="N67" s="12">
        <f t="shared" si="9"/>
        <v>87</v>
      </c>
      <c r="O67" s="80"/>
      <c r="P67" s="14">
        <f t="shared" si="13"/>
        <v>0</v>
      </c>
      <c r="Q67" s="19">
        <f t="shared" si="14"/>
        <v>87</v>
      </c>
      <c r="R67" s="20">
        <f t="shared" si="15"/>
        <v>3682</v>
      </c>
      <c r="S67" s="21">
        <f t="shared" si="16"/>
        <v>320334</v>
      </c>
      <c r="T67" s="22"/>
      <c r="U67" s="23"/>
    </row>
    <row r="68" spans="2:21">
      <c r="B68" s="106" t="s">
        <v>78</v>
      </c>
      <c r="C68" s="333" t="s">
        <v>216</v>
      </c>
      <c r="D68" s="100"/>
      <c r="E68" s="45">
        <v>87</v>
      </c>
      <c r="F68" s="10">
        <v>1527</v>
      </c>
      <c r="G68" s="74">
        <f t="shared" si="10"/>
        <v>132849</v>
      </c>
      <c r="H68" s="12"/>
      <c r="I68" s="13"/>
      <c r="J68" s="14">
        <f t="shared" si="11"/>
        <v>0</v>
      </c>
      <c r="K68" s="78">
        <v>87</v>
      </c>
      <c r="L68" s="16">
        <v>0</v>
      </c>
      <c r="M68" s="87">
        <f>+K68*L68</f>
        <v>0</v>
      </c>
      <c r="N68" s="12">
        <f t="shared" si="9"/>
        <v>87</v>
      </c>
      <c r="O68" s="80"/>
      <c r="P68" s="14">
        <f t="shared" si="13"/>
        <v>0</v>
      </c>
      <c r="Q68" s="19">
        <f t="shared" si="14"/>
        <v>87</v>
      </c>
      <c r="R68" s="20">
        <f t="shared" si="15"/>
        <v>1527</v>
      </c>
      <c r="S68" s="21">
        <f t="shared" si="16"/>
        <v>132849</v>
      </c>
      <c r="T68" s="22"/>
      <c r="U68" s="23"/>
    </row>
    <row r="69" spans="2:21">
      <c r="B69" s="106" t="s">
        <v>79</v>
      </c>
      <c r="C69" s="333" t="s">
        <v>216</v>
      </c>
      <c r="D69" s="100"/>
      <c r="E69" s="45">
        <v>87</v>
      </c>
      <c r="F69" s="10">
        <v>0</v>
      </c>
      <c r="G69" s="74">
        <f t="shared" si="10"/>
        <v>0</v>
      </c>
      <c r="H69" s="12"/>
      <c r="I69" s="13"/>
      <c r="J69" s="14">
        <f t="shared" si="11"/>
        <v>0</v>
      </c>
      <c r="K69" s="78">
        <v>87</v>
      </c>
      <c r="L69" s="16">
        <v>0</v>
      </c>
      <c r="M69" s="87">
        <f t="shared" si="12"/>
        <v>0</v>
      </c>
      <c r="N69" s="12">
        <f t="shared" si="9"/>
        <v>87</v>
      </c>
      <c r="O69" s="80"/>
      <c r="P69" s="14">
        <f t="shared" si="13"/>
        <v>0</v>
      </c>
      <c r="Q69" s="19">
        <f t="shared" si="14"/>
        <v>87</v>
      </c>
      <c r="R69" s="20">
        <f t="shared" si="15"/>
        <v>0</v>
      </c>
      <c r="S69" s="21">
        <f t="shared" si="16"/>
        <v>0</v>
      </c>
      <c r="T69" s="22"/>
      <c r="U69" s="23"/>
    </row>
    <row r="70" spans="2:21">
      <c r="B70" s="106" t="s">
        <v>80</v>
      </c>
      <c r="C70" s="333" t="s">
        <v>216</v>
      </c>
      <c r="D70" s="100"/>
      <c r="E70" s="45">
        <v>87</v>
      </c>
      <c r="F70" s="10">
        <v>15570</v>
      </c>
      <c r="G70" s="74">
        <f t="shared" si="10"/>
        <v>1354590</v>
      </c>
      <c r="H70" s="12"/>
      <c r="I70" s="13"/>
      <c r="J70" s="14">
        <f t="shared" si="11"/>
        <v>0</v>
      </c>
      <c r="K70" s="78">
        <v>87</v>
      </c>
      <c r="L70" s="16">
        <v>0</v>
      </c>
      <c r="M70" s="87">
        <f t="shared" si="12"/>
        <v>0</v>
      </c>
      <c r="N70" s="12">
        <f t="shared" si="9"/>
        <v>87</v>
      </c>
      <c r="O70" s="80"/>
      <c r="P70" s="14">
        <f t="shared" si="13"/>
        <v>0</v>
      </c>
      <c r="Q70" s="19">
        <f t="shared" si="14"/>
        <v>87</v>
      </c>
      <c r="R70" s="20">
        <f t="shared" si="15"/>
        <v>15570</v>
      </c>
      <c r="S70" s="21">
        <f t="shared" si="16"/>
        <v>1354590</v>
      </c>
      <c r="T70" s="22"/>
      <c r="U70" s="23"/>
    </row>
    <row r="71" spans="2:21">
      <c r="B71" s="106" t="s">
        <v>81</v>
      </c>
      <c r="C71" s="333" t="s">
        <v>216</v>
      </c>
      <c r="D71" s="100"/>
      <c r="E71" s="45">
        <v>87</v>
      </c>
      <c r="F71" s="10">
        <v>0</v>
      </c>
      <c r="G71" s="74">
        <f t="shared" si="10"/>
        <v>0</v>
      </c>
      <c r="H71" s="12"/>
      <c r="I71" s="13"/>
      <c r="J71" s="14">
        <f t="shared" si="11"/>
        <v>0</v>
      </c>
      <c r="K71" s="78">
        <v>87</v>
      </c>
      <c r="L71" s="16">
        <v>0</v>
      </c>
      <c r="M71" s="87">
        <f t="shared" si="12"/>
        <v>0</v>
      </c>
      <c r="N71" s="12">
        <f t="shared" si="9"/>
        <v>87</v>
      </c>
      <c r="O71" s="80"/>
      <c r="P71" s="14">
        <f t="shared" si="13"/>
        <v>0</v>
      </c>
      <c r="Q71" s="19">
        <f t="shared" si="14"/>
        <v>87</v>
      </c>
      <c r="R71" s="20">
        <f t="shared" si="15"/>
        <v>0</v>
      </c>
      <c r="S71" s="21">
        <f t="shared" si="16"/>
        <v>0</v>
      </c>
      <c r="T71" s="22"/>
      <c r="U71" s="23"/>
    </row>
    <row r="72" spans="2:21">
      <c r="B72" s="24" t="s">
        <v>82</v>
      </c>
      <c r="C72" s="333" t="s">
        <v>216</v>
      </c>
      <c r="D72" s="100"/>
      <c r="E72" s="45">
        <v>5000</v>
      </c>
      <c r="F72" s="10">
        <v>34</v>
      </c>
      <c r="G72" s="74">
        <f t="shared" si="10"/>
        <v>170000</v>
      </c>
      <c r="H72" s="12"/>
      <c r="I72" s="13"/>
      <c r="J72" s="14">
        <f t="shared" si="11"/>
        <v>0</v>
      </c>
      <c r="K72" s="78">
        <v>5000</v>
      </c>
      <c r="L72" s="16">
        <v>0</v>
      </c>
      <c r="M72" s="87">
        <f t="shared" si="12"/>
        <v>0</v>
      </c>
      <c r="N72" s="12">
        <f t="shared" si="9"/>
        <v>5000</v>
      </c>
      <c r="O72" s="80"/>
      <c r="P72" s="14">
        <f t="shared" si="13"/>
        <v>0</v>
      </c>
      <c r="Q72" s="19">
        <f t="shared" si="14"/>
        <v>5000</v>
      </c>
      <c r="R72" s="20">
        <f t="shared" si="15"/>
        <v>34</v>
      </c>
      <c r="S72" s="21">
        <f t="shared" si="16"/>
        <v>170000</v>
      </c>
      <c r="T72" s="22"/>
      <c r="U72" s="23"/>
    </row>
    <row r="73" spans="2:21">
      <c r="B73" s="24" t="s">
        <v>83</v>
      </c>
      <c r="C73" s="333" t="s">
        <v>218</v>
      </c>
      <c r="D73" s="100"/>
      <c r="E73" s="45">
        <v>104</v>
      </c>
      <c r="F73" s="10">
        <v>12513</v>
      </c>
      <c r="G73" s="74">
        <f t="shared" si="10"/>
        <v>1301352</v>
      </c>
      <c r="H73" s="12"/>
      <c r="I73" s="13"/>
      <c r="J73" s="14">
        <f t="shared" si="11"/>
        <v>0</v>
      </c>
      <c r="K73" s="78">
        <v>104</v>
      </c>
      <c r="L73" s="16">
        <v>0</v>
      </c>
      <c r="M73" s="87">
        <f t="shared" si="12"/>
        <v>0</v>
      </c>
      <c r="N73" s="12">
        <f t="shared" si="9"/>
        <v>104</v>
      </c>
      <c r="O73" s="80"/>
      <c r="P73" s="14">
        <f>+N73*O73</f>
        <v>0</v>
      </c>
      <c r="Q73" s="19">
        <f t="shared" si="14"/>
        <v>104</v>
      </c>
      <c r="R73" s="20">
        <f t="shared" si="15"/>
        <v>12513</v>
      </c>
      <c r="S73" s="21">
        <f t="shared" si="16"/>
        <v>1301352</v>
      </c>
      <c r="T73" s="22"/>
      <c r="U73" s="23"/>
    </row>
    <row r="74" spans="2:21">
      <c r="B74" s="24" t="s">
        <v>84</v>
      </c>
      <c r="C74" s="333" t="s">
        <v>218</v>
      </c>
      <c r="D74" s="100"/>
      <c r="E74" s="45">
        <v>104</v>
      </c>
      <c r="F74" s="10">
        <v>721</v>
      </c>
      <c r="G74" s="74">
        <f t="shared" si="10"/>
        <v>74984</v>
      </c>
      <c r="H74" s="12"/>
      <c r="I74" s="13"/>
      <c r="J74" s="14">
        <f t="shared" si="11"/>
        <v>0</v>
      </c>
      <c r="K74" s="78">
        <v>104</v>
      </c>
      <c r="L74" s="16">
        <v>0</v>
      </c>
      <c r="M74" s="87">
        <f t="shared" si="12"/>
        <v>0</v>
      </c>
      <c r="N74" s="12">
        <f t="shared" si="9"/>
        <v>104</v>
      </c>
      <c r="O74" s="80"/>
      <c r="P74" s="14">
        <f>+N74*O74</f>
        <v>0</v>
      </c>
      <c r="Q74" s="19">
        <f t="shared" si="14"/>
        <v>104</v>
      </c>
      <c r="R74" s="20">
        <f t="shared" si="15"/>
        <v>721</v>
      </c>
      <c r="S74" s="21">
        <f t="shared" si="16"/>
        <v>74984</v>
      </c>
      <c r="T74" s="22"/>
      <c r="U74" s="23"/>
    </row>
    <row r="75" spans="2:21">
      <c r="B75" s="27" t="s">
        <v>85</v>
      </c>
      <c r="C75" s="333" t="s">
        <v>219</v>
      </c>
      <c r="D75" s="100"/>
      <c r="E75" s="45">
        <v>29700</v>
      </c>
      <c r="F75" s="10">
        <v>1</v>
      </c>
      <c r="G75" s="74">
        <f t="shared" si="10"/>
        <v>29700</v>
      </c>
      <c r="H75" s="12"/>
      <c r="I75" s="13"/>
      <c r="J75" s="14">
        <f t="shared" si="11"/>
        <v>0</v>
      </c>
      <c r="K75" s="78">
        <v>29700</v>
      </c>
      <c r="L75" s="16">
        <v>1</v>
      </c>
      <c r="M75" s="87">
        <f t="shared" si="12"/>
        <v>29700</v>
      </c>
      <c r="N75" s="12">
        <f t="shared" si="9"/>
        <v>29700</v>
      </c>
      <c r="O75" s="80"/>
      <c r="P75" s="14">
        <f t="shared" ref="P75:P89" si="17">+N75*O75</f>
        <v>0</v>
      </c>
      <c r="Q75" s="19">
        <f t="shared" si="14"/>
        <v>29700</v>
      </c>
      <c r="R75" s="20">
        <f t="shared" si="15"/>
        <v>0</v>
      </c>
      <c r="S75" s="21">
        <f t="shared" si="16"/>
        <v>0</v>
      </c>
      <c r="T75" s="22"/>
      <c r="U75" s="23"/>
    </row>
    <row r="76" spans="2:21">
      <c r="B76" s="153" t="s">
        <v>86</v>
      </c>
      <c r="C76" s="333" t="s">
        <v>219</v>
      </c>
      <c r="D76" s="100"/>
      <c r="E76" s="45">
        <v>55000</v>
      </c>
      <c r="F76" s="10">
        <v>2</v>
      </c>
      <c r="G76" s="74">
        <f t="shared" si="10"/>
        <v>110000</v>
      </c>
      <c r="H76" s="12"/>
      <c r="I76" s="13"/>
      <c r="J76" s="14">
        <f t="shared" si="11"/>
        <v>0</v>
      </c>
      <c r="K76" s="78">
        <v>55000</v>
      </c>
      <c r="L76" s="16">
        <v>0</v>
      </c>
      <c r="M76" s="87">
        <f t="shared" si="12"/>
        <v>0</v>
      </c>
      <c r="N76" s="12"/>
      <c r="O76" s="80"/>
      <c r="P76" s="14">
        <f t="shared" si="17"/>
        <v>0</v>
      </c>
      <c r="Q76" s="19">
        <f t="shared" si="14"/>
        <v>55000</v>
      </c>
      <c r="R76" s="20">
        <f t="shared" si="15"/>
        <v>2</v>
      </c>
      <c r="S76" s="21">
        <f t="shared" si="16"/>
        <v>110000</v>
      </c>
      <c r="T76" s="22"/>
      <c r="U76" s="23"/>
    </row>
    <row r="77" spans="2:21">
      <c r="B77" s="153" t="s">
        <v>87</v>
      </c>
      <c r="C77" s="333" t="s">
        <v>219</v>
      </c>
      <c r="D77" s="100"/>
      <c r="E77" s="45">
        <v>55000</v>
      </c>
      <c r="F77" s="10">
        <v>4</v>
      </c>
      <c r="G77" s="74">
        <f t="shared" si="10"/>
        <v>220000</v>
      </c>
      <c r="H77" s="12"/>
      <c r="I77" s="13"/>
      <c r="J77" s="14">
        <f t="shared" si="11"/>
        <v>0</v>
      </c>
      <c r="K77" s="78">
        <v>55000</v>
      </c>
      <c r="L77" s="16">
        <v>0</v>
      </c>
      <c r="M77" s="87">
        <f t="shared" si="12"/>
        <v>0</v>
      </c>
      <c r="N77" s="12"/>
      <c r="O77" s="80"/>
      <c r="P77" s="14">
        <f t="shared" si="17"/>
        <v>0</v>
      </c>
      <c r="Q77" s="19">
        <f t="shared" si="14"/>
        <v>55000</v>
      </c>
      <c r="R77" s="20">
        <f t="shared" si="15"/>
        <v>4</v>
      </c>
      <c r="S77" s="21">
        <f t="shared" si="16"/>
        <v>220000</v>
      </c>
      <c r="T77" s="22"/>
      <c r="U77" s="23"/>
    </row>
    <row r="78" spans="2:21">
      <c r="B78" s="153" t="s">
        <v>88</v>
      </c>
      <c r="C78" s="333" t="s">
        <v>219</v>
      </c>
      <c r="D78" s="100"/>
      <c r="E78" s="45">
        <v>4125</v>
      </c>
      <c r="F78" s="10">
        <v>37</v>
      </c>
      <c r="G78" s="74">
        <f t="shared" si="10"/>
        <v>152625</v>
      </c>
      <c r="H78" s="12"/>
      <c r="I78" s="13"/>
      <c r="J78" s="14">
        <f t="shared" si="11"/>
        <v>0</v>
      </c>
      <c r="K78" s="78">
        <v>4125</v>
      </c>
      <c r="L78" s="16">
        <v>6</v>
      </c>
      <c r="M78" s="87">
        <f t="shared" si="12"/>
        <v>24750</v>
      </c>
      <c r="N78" s="12"/>
      <c r="O78" s="80"/>
      <c r="P78" s="14">
        <f t="shared" si="17"/>
        <v>0</v>
      </c>
      <c r="Q78" s="19">
        <f t="shared" si="14"/>
        <v>4125</v>
      </c>
      <c r="R78" s="20">
        <f t="shared" si="15"/>
        <v>31</v>
      </c>
      <c r="S78" s="21">
        <f t="shared" si="16"/>
        <v>127875</v>
      </c>
      <c r="T78" s="22"/>
      <c r="U78" s="23"/>
    </row>
    <row r="79" spans="2:21">
      <c r="B79" s="107" t="s">
        <v>221</v>
      </c>
      <c r="C79" s="333" t="s">
        <v>220</v>
      </c>
      <c r="D79" s="100"/>
      <c r="E79" s="45">
        <v>55000</v>
      </c>
      <c r="F79" s="10">
        <v>3</v>
      </c>
      <c r="G79" s="74">
        <f t="shared" si="10"/>
        <v>165000</v>
      </c>
      <c r="H79" s="12"/>
      <c r="I79" s="13"/>
      <c r="J79" s="14">
        <f t="shared" si="11"/>
        <v>0</v>
      </c>
      <c r="K79" s="78">
        <v>55000</v>
      </c>
      <c r="L79" s="16">
        <v>0</v>
      </c>
      <c r="M79" s="87">
        <f t="shared" si="12"/>
        <v>0</v>
      </c>
      <c r="N79" s="12"/>
      <c r="O79" s="80"/>
      <c r="P79" s="14">
        <f t="shared" si="17"/>
        <v>0</v>
      </c>
      <c r="Q79" s="19">
        <f t="shared" si="14"/>
        <v>55000</v>
      </c>
      <c r="R79" s="20">
        <f t="shared" si="15"/>
        <v>3</v>
      </c>
      <c r="S79" s="21">
        <f t="shared" si="16"/>
        <v>165000</v>
      </c>
      <c r="T79" s="22"/>
      <c r="U79" s="23"/>
    </row>
    <row r="80" spans="2:21">
      <c r="B80" s="27" t="s">
        <v>90</v>
      </c>
      <c r="C80" s="333" t="s">
        <v>220</v>
      </c>
      <c r="D80" s="100"/>
      <c r="E80" s="45">
        <v>55000</v>
      </c>
      <c r="F80" s="10">
        <v>1</v>
      </c>
      <c r="G80" s="74">
        <f t="shared" si="10"/>
        <v>55000</v>
      </c>
      <c r="H80" s="12"/>
      <c r="I80" s="13"/>
      <c r="J80" s="14">
        <f t="shared" si="11"/>
        <v>0</v>
      </c>
      <c r="K80" s="78">
        <v>55000</v>
      </c>
      <c r="L80" s="16">
        <v>0</v>
      </c>
      <c r="M80" s="87">
        <f t="shared" si="12"/>
        <v>0</v>
      </c>
      <c r="N80" s="12">
        <f t="shared" si="9"/>
        <v>55000</v>
      </c>
      <c r="O80" s="80"/>
      <c r="P80" s="14">
        <f t="shared" si="17"/>
        <v>0</v>
      </c>
      <c r="Q80" s="19">
        <f t="shared" si="14"/>
        <v>55000</v>
      </c>
      <c r="R80" s="20">
        <f t="shared" si="15"/>
        <v>1</v>
      </c>
      <c r="S80" s="21">
        <f t="shared" si="16"/>
        <v>55000</v>
      </c>
      <c r="T80" s="22"/>
      <c r="U80" s="23"/>
    </row>
    <row r="81" spans="2:21">
      <c r="B81" s="27" t="s">
        <v>91</v>
      </c>
      <c r="C81" s="333" t="s">
        <v>220</v>
      </c>
      <c r="D81" s="100"/>
      <c r="E81" s="45">
        <v>55000</v>
      </c>
      <c r="F81" s="10">
        <v>3</v>
      </c>
      <c r="G81" s="74">
        <f t="shared" si="10"/>
        <v>165000</v>
      </c>
      <c r="H81" s="12"/>
      <c r="I81" s="13"/>
      <c r="J81" s="14">
        <f t="shared" si="11"/>
        <v>0</v>
      </c>
      <c r="K81" s="78">
        <v>55000</v>
      </c>
      <c r="L81" s="16">
        <v>0</v>
      </c>
      <c r="M81" s="87">
        <f t="shared" si="12"/>
        <v>0</v>
      </c>
      <c r="N81" s="12">
        <f t="shared" si="9"/>
        <v>55000</v>
      </c>
      <c r="O81" s="80"/>
      <c r="P81" s="14">
        <f t="shared" si="17"/>
        <v>0</v>
      </c>
      <c r="Q81" s="19">
        <f t="shared" si="14"/>
        <v>55000</v>
      </c>
      <c r="R81" s="20">
        <f t="shared" si="15"/>
        <v>3</v>
      </c>
      <c r="S81" s="21">
        <f t="shared" si="16"/>
        <v>165000</v>
      </c>
      <c r="T81" s="22"/>
      <c r="U81" s="23"/>
    </row>
    <row r="82" spans="2:21">
      <c r="B82" s="27" t="s">
        <v>92</v>
      </c>
      <c r="C82" s="333" t="s">
        <v>220</v>
      </c>
      <c r="D82" s="100"/>
      <c r="E82" s="45">
        <v>55000</v>
      </c>
      <c r="F82" s="10">
        <v>1</v>
      </c>
      <c r="G82" s="74">
        <f t="shared" si="10"/>
        <v>55000</v>
      </c>
      <c r="H82" s="12"/>
      <c r="I82" s="13"/>
      <c r="J82" s="14">
        <f t="shared" si="11"/>
        <v>0</v>
      </c>
      <c r="K82" s="78">
        <v>55000</v>
      </c>
      <c r="L82" s="16">
        <v>0</v>
      </c>
      <c r="M82" s="87">
        <f t="shared" si="12"/>
        <v>0</v>
      </c>
      <c r="N82" s="12">
        <f t="shared" si="9"/>
        <v>55000</v>
      </c>
      <c r="O82" s="80"/>
      <c r="P82" s="14">
        <f t="shared" si="17"/>
        <v>0</v>
      </c>
      <c r="Q82" s="19">
        <f t="shared" si="14"/>
        <v>55000</v>
      </c>
      <c r="R82" s="20">
        <f t="shared" si="15"/>
        <v>1</v>
      </c>
      <c r="S82" s="21">
        <f t="shared" si="16"/>
        <v>55000</v>
      </c>
      <c r="T82" s="22"/>
      <c r="U82" s="23"/>
    </row>
    <row r="83" spans="2:21">
      <c r="B83" s="153" t="s">
        <v>93</v>
      </c>
      <c r="C83" s="333" t="s">
        <v>220</v>
      </c>
      <c r="D83" s="100"/>
      <c r="E83" s="45">
        <v>2750</v>
      </c>
      <c r="F83" s="10">
        <v>39</v>
      </c>
      <c r="G83" s="74">
        <f t="shared" si="10"/>
        <v>107250</v>
      </c>
      <c r="H83" s="12"/>
      <c r="I83" s="13"/>
      <c r="J83" s="14">
        <f t="shared" si="11"/>
        <v>0</v>
      </c>
      <c r="K83" s="78">
        <v>2750</v>
      </c>
      <c r="L83" s="16">
        <v>11</v>
      </c>
      <c r="M83" s="87">
        <f t="shared" si="12"/>
        <v>30250</v>
      </c>
      <c r="N83" s="12"/>
      <c r="O83" s="80"/>
      <c r="P83" s="14">
        <f t="shared" si="17"/>
        <v>0</v>
      </c>
      <c r="Q83" s="19">
        <f t="shared" si="14"/>
        <v>2750</v>
      </c>
      <c r="R83" s="20">
        <f t="shared" si="15"/>
        <v>28</v>
      </c>
      <c r="S83" s="21">
        <f t="shared" si="16"/>
        <v>77000</v>
      </c>
      <c r="T83" s="22"/>
      <c r="U83" s="23"/>
    </row>
    <row r="84" spans="2:21">
      <c r="B84" s="24" t="s">
        <v>94</v>
      </c>
      <c r="C84" s="333" t="s">
        <v>220</v>
      </c>
      <c r="D84" s="100"/>
      <c r="E84" s="45">
        <v>11000</v>
      </c>
      <c r="F84" s="10">
        <v>10</v>
      </c>
      <c r="G84" s="74">
        <f t="shared" si="10"/>
        <v>110000</v>
      </c>
      <c r="H84" s="101">
        <v>11000</v>
      </c>
      <c r="I84" s="102">
        <v>10</v>
      </c>
      <c r="J84" s="14">
        <f t="shared" si="11"/>
        <v>110000</v>
      </c>
      <c r="K84" s="78">
        <v>11000</v>
      </c>
      <c r="L84" s="108">
        <v>14</v>
      </c>
      <c r="M84" s="87">
        <f t="shared" si="12"/>
        <v>154000</v>
      </c>
      <c r="N84" s="101">
        <f t="shared" si="9"/>
        <v>11000</v>
      </c>
      <c r="O84" s="104"/>
      <c r="P84" s="14">
        <f t="shared" si="17"/>
        <v>0</v>
      </c>
      <c r="Q84" s="19">
        <f t="shared" si="14"/>
        <v>11000</v>
      </c>
      <c r="R84" s="20">
        <f t="shared" si="15"/>
        <v>6</v>
      </c>
      <c r="S84" s="21">
        <f t="shared" si="16"/>
        <v>66000</v>
      </c>
      <c r="T84" s="22"/>
      <c r="U84" s="23"/>
    </row>
    <row r="85" spans="2:21">
      <c r="B85" s="24" t="s">
        <v>95</v>
      </c>
      <c r="C85" s="333" t="s">
        <v>220</v>
      </c>
      <c r="D85" s="100"/>
      <c r="E85" s="45">
        <v>11000</v>
      </c>
      <c r="F85" s="10">
        <v>15</v>
      </c>
      <c r="G85" s="74">
        <f t="shared" si="10"/>
        <v>165000</v>
      </c>
      <c r="H85" s="101">
        <v>11000</v>
      </c>
      <c r="I85" s="102">
        <v>5</v>
      </c>
      <c r="J85" s="14">
        <f t="shared" si="11"/>
        <v>55000</v>
      </c>
      <c r="K85" s="78">
        <v>11000</v>
      </c>
      <c r="L85" s="108">
        <v>14</v>
      </c>
      <c r="M85" s="87">
        <f t="shared" si="12"/>
        <v>154000</v>
      </c>
      <c r="N85" s="101">
        <f t="shared" si="9"/>
        <v>11000</v>
      </c>
      <c r="O85" s="104"/>
      <c r="P85" s="14">
        <f t="shared" si="17"/>
        <v>0</v>
      </c>
      <c r="Q85" s="19">
        <f t="shared" si="14"/>
        <v>11000</v>
      </c>
      <c r="R85" s="20">
        <f t="shared" si="15"/>
        <v>6</v>
      </c>
      <c r="S85" s="21">
        <f t="shared" si="16"/>
        <v>66000</v>
      </c>
      <c r="T85" s="22"/>
      <c r="U85" s="23"/>
    </row>
    <row r="86" spans="2:21">
      <c r="B86" s="24" t="s">
        <v>96</v>
      </c>
      <c r="C86" s="333" t="s">
        <v>220</v>
      </c>
      <c r="D86" s="100"/>
      <c r="E86" s="45">
        <v>11000</v>
      </c>
      <c r="F86" s="10">
        <v>9</v>
      </c>
      <c r="G86" s="74">
        <f t="shared" si="10"/>
        <v>99000</v>
      </c>
      <c r="H86" s="101">
        <v>11000</v>
      </c>
      <c r="I86" s="102">
        <v>5</v>
      </c>
      <c r="J86" s="14">
        <f t="shared" si="11"/>
        <v>55000</v>
      </c>
      <c r="K86" s="78">
        <v>11000</v>
      </c>
      <c r="L86" s="108">
        <v>11</v>
      </c>
      <c r="M86" s="87">
        <f t="shared" si="12"/>
        <v>121000</v>
      </c>
      <c r="N86" s="101">
        <f t="shared" si="9"/>
        <v>11000</v>
      </c>
      <c r="O86" s="104"/>
      <c r="P86" s="14">
        <f t="shared" si="17"/>
        <v>0</v>
      </c>
      <c r="Q86" s="19">
        <f t="shared" si="14"/>
        <v>11000</v>
      </c>
      <c r="R86" s="20">
        <f t="shared" si="15"/>
        <v>3</v>
      </c>
      <c r="S86" s="21">
        <f t="shared" si="16"/>
        <v>33000</v>
      </c>
      <c r="T86" s="22"/>
      <c r="U86" s="23"/>
    </row>
    <row r="87" spans="2:21">
      <c r="B87" s="24" t="s">
        <v>97</v>
      </c>
      <c r="C87" s="333" t="s">
        <v>220</v>
      </c>
      <c r="D87" s="100"/>
      <c r="E87" s="45">
        <v>22000</v>
      </c>
      <c r="F87" s="10">
        <v>15</v>
      </c>
      <c r="G87" s="74">
        <f t="shared" si="10"/>
        <v>330000</v>
      </c>
      <c r="H87" s="12"/>
      <c r="I87" s="13"/>
      <c r="J87" s="14">
        <f t="shared" si="11"/>
        <v>0</v>
      </c>
      <c r="K87" s="78">
        <v>22000</v>
      </c>
      <c r="L87" s="16">
        <v>4</v>
      </c>
      <c r="M87" s="87">
        <f t="shared" si="12"/>
        <v>88000</v>
      </c>
      <c r="N87" s="12">
        <f t="shared" si="9"/>
        <v>22000</v>
      </c>
      <c r="O87" s="80"/>
      <c r="P87" s="14">
        <f t="shared" si="17"/>
        <v>0</v>
      </c>
      <c r="Q87" s="19">
        <f t="shared" si="14"/>
        <v>22000</v>
      </c>
      <c r="R87" s="20">
        <f t="shared" si="15"/>
        <v>11</v>
      </c>
      <c r="S87" s="21">
        <f t="shared" si="16"/>
        <v>242000</v>
      </c>
      <c r="T87" s="22"/>
      <c r="U87" s="23"/>
    </row>
    <row r="88" spans="2:21">
      <c r="B88" s="85" t="s">
        <v>98</v>
      </c>
      <c r="C88" s="333" t="s">
        <v>220</v>
      </c>
      <c r="D88" s="100"/>
      <c r="E88" s="45">
        <v>14850</v>
      </c>
      <c r="F88" s="10">
        <v>29</v>
      </c>
      <c r="G88" s="74">
        <f t="shared" si="10"/>
        <v>430650</v>
      </c>
      <c r="H88" s="12"/>
      <c r="I88" s="13"/>
      <c r="J88" s="14">
        <f t="shared" si="11"/>
        <v>0</v>
      </c>
      <c r="K88" s="78">
        <v>14850</v>
      </c>
      <c r="L88" s="16">
        <v>0</v>
      </c>
      <c r="M88" s="87">
        <f t="shared" si="12"/>
        <v>0</v>
      </c>
      <c r="N88" s="12">
        <f t="shared" si="9"/>
        <v>14850</v>
      </c>
      <c r="O88" s="80"/>
      <c r="P88" s="14">
        <f t="shared" si="17"/>
        <v>0</v>
      </c>
      <c r="Q88" s="19">
        <f t="shared" si="14"/>
        <v>14850</v>
      </c>
      <c r="R88" s="20">
        <f t="shared" si="15"/>
        <v>29</v>
      </c>
      <c r="S88" s="21">
        <f t="shared" si="16"/>
        <v>430650</v>
      </c>
      <c r="T88" s="22"/>
      <c r="U88" s="23"/>
    </row>
    <row r="89" spans="2:21">
      <c r="B89" s="85" t="s">
        <v>99</v>
      </c>
      <c r="C89" s="332" t="s">
        <v>222</v>
      </c>
      <c r="D89" s="100"/>
      <c r="E89" s="45">
        <v>29333</v>
      </c>
      <c r="F89" s="10">
        <v>23</v>
      </c>
      <c r="G89" s="74">
        <f t="shared" si="10"/>
        <v>674659</v>
      </c>
      <c r="H89" s="101"/>
      <c r="I89" s="102"/>
      <c r="J89" s="14">
        <f t="shared" si="11"/>
        <v>0</v>
      </c>
      <c r="K89" s="78">
        <v>29333</v>
      </c>
      <c r="L89" s="16">
        <v>8</v>
      </c>
      <c r="M89" s="109">
        <f t="shared" si="12"/>
        <v>234664</v>
      </c>
      <c r="N89" s="101">
        <f t="shared" si="9"/>
        <v>29333</v>
      </c>
      <c r="O89" s="104"/>
      <c r="P89" s="14">
        <f t="shared" si="17"/>
        <v>0</v>
      </c>
      <c r="Q89" s="19">
        <f t="shared" si="14"/>
        <v>29333</v>
      </c>
      <c r="R89" s="20">
        <f t="shared" si="15"/>
        <v>15</v>
      </c>
      <c r="S89" s="21">
        <f t="shared" si="16"/>
        <v>439995</v>
      </c>
      <c r="T89" s="22"/>
      <c r="U89" s="23"/>
    </row>
    <row r="90" spans="2:21">
      <c r="B90" s="24" t="s">
        <v>100</v>
      </c>
      <c r="C90" s="333" t="s">
        <v>223</v>
      </c>
      <c r="D90" s="100"/>
      <c r="E90" s="45">
        <v>75000</v>
      </c>
      <c r="F90" s="10">
        <v>1</v>
      </c>
      <c r="G90" s="74">
        <f t="shared" si="10"/>
        <v>75000</v>
      </c>
      <c r="H90" s="12"/>
      <c r="I90" s="13"/>
      <c r="J90" s="14">
        <f t="shared" si="11"/>
        <v>0</v>
      </c>
      <c r="K90" s="78">
        <v>75000</v>
      </c>
      <c r="L90" s="16">
        <v>0</v>
      </c>
      <c r="M90" s="87">
        <f t="shared" si="12"/>
        <v>0</v>
      </c>
      <c r="N90" s="12">
        <f t="shared" si="9"/>
        <v>75000</v>
      </c>
      <c r="O90" s="80"/>
      <c r="P90" s="14">
        <f t="shared" si="13"/>
        <v>0</v>
      </c>
      <c r="Q90" s="19">
        <f t="shared" si="14"/>
        <v>75000</v>
      </c>
      <c r="R90" s="20">
        <f t="shared" si="15"/>
        <v>1</v>
      </c>
      <c r="S90" s="21">
        <f t="shared" si="16"/>
        <v>75000</v>
      </c>
      <c r="T90" s="22"/>
      <c r="U90" s="23"/>
    </row>
    <row r="91" spans="2:21">
      <c r="B91" s="24" t="s">
        <v>101</v>
      </c>
      <c r="C91" s="333" t="s">
        <v>223</v>
      </c>
      <c r="D91" s="100"/>
      <c r="E91" s="45">
        <v>75000</v>
      </c>
      <c r="F91" s="10">
        <v>0</v>
      </c>
      <c r="G91" s="74">
        <f t="shared" si="10"/>
        <v>0</v>
      </c>
      <c r="H91" s="12"/>
      <c r="I91" s="13"/>
      <c r="J91" s="14">
        <f t="shared" si="11"/>
        <v>0</v>
      </c>
      <c r="K91" s="78">
        <v>75000</v>
      </c>
      <c r="L91" s="16">
        <v>0</v>
      </c>
      <c r="M91" s="87">
        <f t="shared" si="12"/>
        <v>0</v>
      </c>
      <c r="N91" s="12">
        <f t="shared" si="9"/>
        <v>75000</v>
      </c>
      <c r="O91" s="80"/>
      <c r="P91" s="14">
        <f t="shared" si="13"/>
        <v>0</v>
      </c>
      <c r="Q91" s="19">
        <f t="shared" si="14"/>
        <v>75000</v>
      </c>
      <c r="R91" s="20">
        <f t="shared" si="15"/>
        <v>0</v>
      </c>
      <c r="S91" s="21">
        <f t="shared" si="16"/>
        <v>0</v>
      </c>
      <c r="T91" s="22"/>
      <c r="U91" s="23"/>
    </row>
    <row r="92" spans="2:21">
      <c r="B92" s="24" t="s">
        <v>102</v>
      </c>
      <c r="C92" s="333" t="s">
        <v>223</v>
      </c>
      <c r="D92" s="100"/>
      <c r="E92" s="45">
        <v>89000</v>
      </c>
      <c r="F92" s="10">
        <v>0</v>
      </c>
      <c r="G92" s="74">
        <f t="shared" si="10"/>
        <v>0</v>
      </c>
      <c r="H92" s="12"/>
      <c r="I92" s="13"/>
      <c r="J92" s="14">
        <f t="shared" si="11"/>
        <v>0</v>
      </c>
      <c r="K92" s="78">
        <v>89000</v>
      </c>
      <c r="L92" s="16">
        <v>0</v>
      </c>
      <c r="M92" s="87">
        <f t="shared" si="12"/>
        <v>0</v>
      </c>
      <c r="N92" s="12">
        <f t="shared" si="9"/>
        <v>89000</v>
      </c>
      <c r="O92" s="80"/>
      <c r="P92" s="14">
        <f t="shared" si="13"/>
        <v>0</v>
      </c>
      <c r="Q92" s="19">
        <f t="shared" si="14"/>
        <v>89000</v>
      </c>
      <c r="R92" s="20">
        <f t="shared" si="15"/>
        <v>0</v>
      </c>
      <c r="S92" s="21">
        <f t="shared" si="16"/>
        <v>0</v>
      </c>
      <c r="T92" s="22"/>
      <c r="U92" s="23"/>
    </row>
    <row r="93" spans="2:21" ht="16.5" customHeight="1">
      <c r="B93" s="24" t="s">
        <v>103</v>
      </c>
      <c r="C93" s="333" t="s">
        <v>224</v>
      </c>
      <c r="D93" s="100"/>
      <c r="E93" s="45">
        <v>44000</v>
      </c>
      <c r="F93" s="10">
        <v>1</v>
      </c>
      <c r="G93" s="74">
        <f t="shared" si="10"/>
        <v>44000</v>
      </c>
      <c r="H93" s="12"/>
      <c r="I93" s="13"/>
      <c r="J93" s="14">
        <f t="shared" si="11"/>
        <v>0</v>
      </c>
      <c r="K93" s="78">
        <v>44000</v>
      </c>
      <c r="L93" s="16">
        <v>0</v>
      </c>
      <c r="M93" s="87">
        <f t="shared" si="12"/>
        <v>0</v>
      </c>
      <c r="N93" s="12">
        <f t="shared" si="9"/>
        <v>44000</v>
      </c>
      <c r="O93" s="80"/>
      <c r="P93" s="14">
        <f t="shared" si="13"/>
        <v>0</v>
      </c>
      <c r="Q93" s="19">
        <f t="shared" si="14"/>
        <v>44000</v>
      </c>
      <c r="R93" s="20">
        <f t="shared" si="15"/>
        <v>1</v>
      </c>
      <c r="S93" s="21">
        <f t="shared" si="16"/>
        <v>44000</v>
      </c>
      <c r="T93" s="22"/>
      <c r="U93" s="23"/>
    </row>
    <row r="94" spans="2:21">
      <c r="B94" s="24" t="s">
        <v>104</v>
      </c>
      <c r="C94" s="333" t="s">
        <v>224</v>
      </c>
      <c r="D94" s="100"/>
      <c r="E94" s="45">
        <v>44000</v>
      </c>
      <c r="F94" s="10">
        <v>1</v>
      </c>
      <c r="G94" s="74">
        <f t="shared" si="10"/>
        <v>44000</v>
      </c>
      <c r="H94" s="12"/>
      <c r="I94" s="13"/>
      <c r="J94" s="14">
        <f t="shared" si="11"/>
        <v>0</v>
      </c>
      <c r="K94" s="78">
        <v>44000</v>
      </c>
      <c r="L94" s="16">
        <v>0</v>
      </c>
      <c r="M94" s="87">
        <f t="shared" si="12"/>
        <v>0</v>
      </c>
      <c r="N94" s="12">
        <f t="shared" si="9"/>
        <v>44000</v>
      </c>
      <c r="O94" s="80"/>
      <c r="P94" s="14">
        <f t="shared" si="13"/>
        <v>0</v>
      </c>
      <c r="Q94" s="19">
        <f t="shared" si="14"/>
        <v>44000</v>
      </c>
      <c r="R94" s="20">
        <f t="shared" si="15"/>
        <v>1</v>
      </c>
      <c r="S94" s="21">
        <f t="shared" si="16"/>
        <v>44000</v>
      </c>
      <c r="T94" s="22"/>
      <c r="U94" s="23"/>
    </row>
    <row r="95" spans="2:21">
      <c r="B95" s="24" t="s">
        <v>105</v>
      </c>
      <c r="C95" s="333" t="s">
        <v>224</v>
      </c>
      <c r="D95" s="100"/>
      <c r="E95" s="45">
        <v>44000</v>
      </c>
      <c r="F95" s="10">
        <v>0</v>
      </c>
      <c r="G95" s="74">
        <f t="shared" si="10"/>
        <v>0</v>
      </c>
      <c r="H95" s="12"/>
      <c r="I95" s="13"/>
      <c r="J95" s="14">
        <f t="shared" si="11"/>
        <v>0</v>
      </c>
      <c r="K95" s="78">
        <v>44000</v>
      </c>
      <c r="L95" s="16">
        <v>0</v>
      </c>
      <c r="M95" s="87">
        <f t="shared" si="12"/>
        <v>0</v>
      </c>
      <c r="N95" s="12">
        <f t="shared" si="9"/>
        <v>44000</v>
      </c>
      <c r="O95" s="80"/>
      <c r="P95" s="14">
        <f t="shared" si="13"/>
        <v>0</v>
      </c>
      <c r="Q95" s="19">
        <f t="shared" si="14"/>
        <v>44000</v>
      </c>
      <c r="R95" s="20">
        <f t="shared" si="15"/>
        <v>0</v>
      </c>
      <c r="S95" s="21">
        <f t="shared" si="16"/>
        <v>0</v>
      </c>
      <c r="T95" s="22"/>
      <c r="U95" s="23"/>
    </row>
    <row r="96" spans="2:21">
      <c r="B96" s="24" t="s">
        <v>106</v>
      </c>
      <c r="C96" s="333" t="s">
        <v>224</v>
      </c>
      <c r="D96" s="100"/>
      <c r="E96" s="45">
        <v>44000</v>
      </c>
      <c r="F96" s="10">
        <v>0</v>
      </c>
      <c r="G96" s="74">
        <f t="shared" si="10"/>
        <v>0</v>
      </c>
      <c r="H96" s="12"/>
      <c r="I96" s="13"/>
      <c r="J96" s="14">
        <f t="shared" si="11"/>
        <v>0</v>
      </c>
      <c r="K96" s="78">
        <v>44000</v>
      </c>
      <c r="L96" s="16">
        <v>0</v>
      </c>
      <c r="M96" s="87">
        <f t="shared" si="12"/>
        <v>0</v>
      </c>
      <c r="N96" s="12">
        <f t="shared" si="9"/>
        <v>44000</v>
      </c>
      <c r="O96" s="80"/>
      <c r="P96" s="14">
        <f t="shared" si="13"/>
        <v>0</v>
      </c>
      <c r="Q96" s="19">
        <f t="shared" si="14"/>
        <v>44000</v>
      </c>
      <c r="R96" s="20">
        <f t="shared" si="15"/>
        <v>0</v>
      </c>
      <c r="S96" s="21">
        <f t="shared" si="16"/>
        <v>0</v>
      </c>
      <c r="T96" s="22"/>
      <c r="U96" s="23"/>
    </row>
    <row r="97" spans="2:21">
      <c r="B97" s="24" t="s">
        <v>108</v>
      </c>
      <c r="C97" s="333" t="s">
        <v>224</v>
      </c>
      <c r="D97" s="100"/>
      <c r="E97" s="45">
        <v>73333</v>
      </c>
      <c r="F97" s="10">
        <v>3</v>
      </c>
      <c r="G97" s="74">
        <f t="shared" si="10"/>
        <v>219999</v>
      </c>
      <c r="H97" s="12"/>
      <c r="I97" s="13"/>
      <c r="J97" s="14">
        <f t="shared" si="11"/>
        <v>0</v>
      </c>
      <c r="K97" s="78">
        <v>73333</v>
      </c>
      <c r="L97" s="16">
        <v>0</v>
      </c>
      <c r="M97" s="87">
        <f t="shared" si="12"/>
        <v>0</v>
      </c>
      <c r="N97" s="12">
        <f t="shared" si="9"/>
        <v>73333</v>
      </c>
      <c r="O97" s="80"/>
      <c r="P97" s="14">
        <f t="shared" si="13"/>
        <v>0</v>
      </c>
      <c r="Q97" s="19">
        <f t="shared" si="14"/>
        <v>73333</v>
      </c>
      <c r="R97" s="20">
        <f t="shared" si="15"/>
        <v>3</v>
      </c>
      <c r="S97" s="21">
        <f t="shared" si="16"/>
        <v>219999</v>
      </c>
      <c r="T97" s="22"/>
      <c r="U97" s="23"/>
    </row>
    <row r="98" spans="2:21">
      <c r="B98" s="24" t="s">
        <v>109</v>
      </c>
      <c r="C98" s="333" t="s">
        <v>224</v>
      </c>
      <c r="D98" s="100"/>
      <c r="E98" s="45">
        <v>27500</v>
      </c>
      <c r="F98" s="10">
        <v>2</v>
      </c>
      <c r="G98" s="74">
        <f t="shared" si="10"/>
        <v>55000</v>
      </c>
      <c r="H98" s="12"/>
      <c r="I98" s="13"/>
      <c r="J98" s="14">
        <f t="shared" si="11"/>
        <v>0</v>
      </c>
      <c r="K98" s="78">
        <v>27500</v>
      </c>
      <c r="L98" s="16">
        <v>0</v>
      </c>
      <c r="M98" s="87">
        <f t="shared" si="12"/>
        <v>0</v>
      </c>
      <c r="N98" s="12">
        <f t="shared" si="9"/>
        <v>27500</v>
      </c>
      <c r="O98" s="80"/>
      <c r="P98" s="14">
        <f t="shared" si="13"/>
        <v>0</v>
      </c>
      <c r="Q98" s="19">
        <f t="shared" si="14"/>
        <v>27500</v>
      </c>
      <c r="R98" s="20">
        <f t="shared" si="15"/>
        <v>2</v>
      </c>
      <c r="S98" s="21">
        <f t="shared" si="16"/>
        <v>55000</v>
      </c>
      <c r="T98" s="22"/>
      <c r="U98" s="23"/>
    </row>
    <row r="99" spans="2:21">
      <c r="B99" s="24" t="s">
        <v>110</v>
      </c>
      <c r="C99" s="333" t="s">
        <v>224</v>
      </c>
      <c r="D99" s="100"/>
      <c r="E99" s="45">
        <v>75200</v>
      </c>
      <c r="F99" s="10">
        <v>1</v>
      </c>
      <c r="G99" s="74">
        <f t="shared" si="10"/>
        <v>75200</v>
      </c>
      <c r="H99" s="12"/>
      <c r="I99" s="13"/>
      <c r="J99" s="14">
        <f t="shared" si="11"/>
        <v>0</v>
      </c>
      <c r="K99" s="78">
        <v>75200</v>
      </c>
      <c r="L99" s="16">
        <v>0</v>
      </c>
      <c r="M99" s="87">
        <f t="shared" si="12"/>
        <v>0</v>
      </c>
      <c r="N99" s="12">
        <f t="shared" si="9"/>
        <v>75200</v>
      </c>
      <c r="O99" s="80"/>
      <c r="P99" s="14">
        <f t="shared" si="13"/>
        <v>0</v>
      </c>
      <c r="Q99" s="19">
        <f t="shared" si="14"/>
        <v>75200</v>
      </c>
      <c r="R99" s="20">
        <f t="shared" si="15"/>
        <v>1</v>
      </c>
      <c r="S99" s="21">
        <f t="shared" si="16"/>
        <v>75200</v>
      </c>
      <c r="T99" s="22"/>
      <c r="U99" s="23"/>
    </row>
    <row r="100" spans="2:21">
      <c r="B100" s="153" t="s">
        <v>111</v>
      </c>
      <c r="C100" s="332" t="s">
        <v>225</v>
      </c>
      <c r="D100" s="100"/>
      <c r="E100" s="45">
        <v>8500</v>
      </c>
      <c r="F100" s="10">
        <v>84</v>
      </c>
      <c r="G100" s="74">
        <f t="shared" si="10"/>
        <v>714000</v>
      </c>
      <c r="H100" s="12"/>
      <c r="I100" s="13"/>
      <c r="J100" s="14">
        <f t="shared" si="11"/>
        <v>0</v>
      </c>
      <c r="K100" s="78">
        <v>8500</v>
      </c>
      <c r="L100" s="16">
        <v>11</v>
      </c>
      <c r="M100" s="87">
        <f t="shared" si="12"/>
        <v>93500</v>
      </c>
      <c r="N100" s="12">
        <f t="shared" si="9"/>
        <v>8500</v>
      </c>
      <c r="O100" s="80"/>
      <c r="P100" s="14">
        <f t="shared" si="13"/>
        <v>0</v>
      </c>
      <c r="Q100" s="19">
        <f t="shared" si="14"/>
        <v>8500</v>
      </c>
      <c r="R100" s="20">
        <f t="shared" si="15"/>
        <v>73</v>
      </c>
      <c r="S100" s="21">
        <f t="shared" si="16"/>
        <v>620500</v>
      </c>
      <c r="T100" s="22"/>
      <c r="U100" s="23"/>
    </row>
    <row r="101" spans="2:21">
      <c r="B101" s="24" t="s">
        <v>112</v>
      </c>
      <c r="C101" s="333" t="s">
        <v>226</v>
      </c>
      <c r="D101" s="100"/>
      <c r="E101" s="45">
        <v>0</v>
      </c>
      <c r="F101" s="10">
        <v>2</v>
      </c>
      <c r="G101" s="74">
        <f t="shared" si="10"/>
        <v>0</v>
      </c>
      <c r="H101" s="12"/>
      <c r="I101" s="13"/>
      <c r="J101" s="14">
        <f t="shared" si="11"/>
        <v>0</v>
      </c>
      <c r="K101" s="78">
        <v>0</v>
      </c>
      <c r="L101" s="16">
        <v>0</v>
      </c>
      <c r="M101" s="87">
        <f t="shared" si="12"/>
        <v>0</v>
      </c>
      <c r="N101" s="12">
        <f t="shared" si="9"/>
        <v>0</v>
      </c>
      <c r="O101" s="80"/>
      <c r="P101" s="14">
        <f t="shared" si="13"/>
        <v>0</v>
      </c>
      <c r="Q101" s="19">
        <f t="shared" si="14"/>
        <v>0</v>
      </c>
      <c r="R101" s="20">
        <f t="shared" si="15"/>
        <v>2</v>
      </c>
      <c r="S101" s="21">
        <f t="shared" si="16"/>
        <v>0</v>
      </c>
      <c r="T101" s="22"/>
      <c r="U101" s="23"/>
    </row>
    <row r="102" spans="2:21">
      <c r="B102" s="153" t="s">
        <v>227</v>
      </c>
      <c r="C102" s="333" t="s">
        <v>226</v>
      </c>
      <c r="D102" s="100"/>
      <c r="E102" s="45">
        <v>32857.142800000001</v>
      </c>
      <c r="F102" s="10">
        <v>6</v>
      </c>
      <c r="G102" s="74">
        <f t="shared" si="10"/>
        <v>197142.85680000001</v>
      </c>
      <c r="H102" s="12"/>
      <c r="I102" s="13"/>
      <c r="J102" s="14">
        <f t="shared" si="11"/>
        <v>0</v>
      </c>
      <c r="K102" s="78">
        <v>32857.142800000001</v>
      </c>
      <c r="L102" s="16">
        <v>0</v>
      </c>
      <c r="M102" s="87">
        <f t="shared" si="12"/>
        <v>0</v>
      </c>
      <c r="N102" s="12"/>
      <c r="O102" s="80"/>
      <c r="P102" s="14">
        <f t="shared" si="13"/>
        <v>0</v>
      </c>
      <c r="Q102" s="19">
        <f t="shared" si="14"/>
        <v>32857.142800000001</v>
      </c>
      <c r="R102" s="20">
        <f t="shared" si="15"/>
        <v>6</v>
      </c>
      <c r="S102" s="21">
        <f t="shared" si="16"/>
        <v>197142.85680000001</v>
      </c>
      <c r="T102" s="22"/>
      <c r="U102" s="23"/>
    </row>
    <row r="103" spans="2:21">
      <c r="B103" s="153" t="s">
        <v>114</v>
      </c>
      <c r="C103" s="333" t="s">
        <v>226</v>
      </c>
      <c r="D103" s="100"/>
      <c r="E103" s="45">
        <v>30000</v>
      </c>
      <c r="F103" s="10">
        <v>3</v>
      </c>
      <c r="G103" s="74">
        <f t="shared" si="10"/>
        <v>90000</v>
      </c>
      <c r="H103" s="12">
        <v>30000</v>
      </c>
      <c r="I103" s="13">
        <v>7</v>
      </c>
      <c r="J103" s="14">
        <f t="shared" si="11"/>
        <v>210000</v>
      </c>
      <c r="K103" s="78">
        <v>30000</v>
      </c>
      <c r="L103" s="16">
        <v>4</v>
      </c>
      <c r="M103" s="87">
        <f t="shared" si="12"/>
        <v>120000</v>
      </c>
      <c r="N103" s="12">
        <f t="shared" si="9"/>
        <v>30000</v>
      </c>
      <c r="O103" s="80"/>
      <c r="P103" s="14">
        <f t="shared" si="13"/>
        <v>0</v>
      </c>
      <c r="Q103" s="19">
        <f t="shared" si="14"/>
        <v>30000</v>
      </c>
      <c r="R103" s="20">
        <f t="shared" si="15"/>
        <v>6</v>
      </c>
      <c r="S103" s="21">
        <f t="shared" si="16"/>
        <v>180000</v>
      </c>
      <c r="T103" s="22"/>
      <c r="U103" s="23"/>
    </row>
    <row r="104" spans="2:21">
      <c r="B104" s="24" t="s">
        <v>115</v>
      </c>
      <c r="C104" s="333" t="s">
        <v>226</v>
      </c>
      <c r="D104" s="100"/>
      <c r="E104" s="45">
        <v>53600</v>
      </c>
      <c r="F104" s="10">
        <v>0</v>
      </c>
      <c r="G104" s="74">
        <f t="shared" si="10"/>
        <v>0</v>
      </c>
      <c r="H104" s="12"/>
      <c r="I104" s="13"/>
      <c r="J104" s="14">
        <f t="shared" si="11"/>
        <v>0</v>
      </c>
      <c r="K104" s="78">
        <v>53600</v>
      </c>
      <c r="L104" s="16">
        <v>0</v>
      </c>
      <c r="M104" s="87">
        <f t="shared" si="12"/>
        <v>0</v>
      </c>
      <c r="N104" s="12">
        <f t="shared" si="9"/>
        <v>53600</v>
      </c>
      <c r="O104" s="80"/>
      <c r="P104" s="14">
        <f t="shared" si="13"/>
        <v>0</v>
      </c>
      <c r="Q104" s="19">
        <f t="shared" si="14"/>
        <v>53600</v>
      </c>
      <c r="R104" s="20">
        <f t="shared" si="15"/>
        <v>0</v>
      </c>
      <c r="S104" s="21">
        <f t="shared" si="16"/>
        <v>0</v>
      </c>
      <c r="T104" s="22"/>
      <c r="U104" s="23"/>
    </row>
    <row r="105" spans="2:21">
      <c r="B105" s="24" t="s">
        <v>116</v>
      </c>
      <c r="C105" s="333" t="s">
        <v>226</v>
      </c>
      <c r="D105" s="100"/>
      <c r="E105" s="45">
        <v>2500</v>
      </c>
      <c r="F105" s="10">
        <v>10</v>
      </c>
      <c r="G105" s="74">
        <f t="shared" si="10"/>
        <v>25000</v>
      </c>
      <c r="H105" s="12"/>
      <c r="I105" s="13"/>
      <c r="J105" s="14">
        <f t="shared" si="11"/>
        <v>0</v>
      </c>
      <c r="K105" s="78">
        <v>2500</v>
      </c>
      <c r="L105" s="16">
        <v>5</v>
      </c>
      <c r="M105" s="87">
        <f t="shared" si="12"/>
        <v>12500</v>
      </c>
      <c r="N105" s="12">
        <f t="shared" si="9"/>
        <v>2500</v>
      </c>
      <c r="O105" s="80"/>
      <c r="P105" s="14">
        <f t="shared" si="13"/>
        <v>0</v>
      </c>
      <c r="Q105" s="19">
        <f t="shared" si="14"/>
        <v>2500</v>
      </c>
      <c r="R105" s="20">
        <f t="shared" si="15"/>
        <v>5</v>
      </c>
      <c r="S105" s="21">
        <f t="shared" si="16"/>
        <v>12500</v>
      </c>
      <c r="T105" s="22"/>
      <c r="U105" s="23"/>
    </row>
    <row r="106" spans="2:21">
      <c r="B106" s="24" t="s">
        <v>117</v>
      </c>
      <c r="C106" s="333" t="s">
        <v>228</v>
      </c>
      <c r="D106" s="100"/>
      <c r="E106" s="45">
        <v>72600</v>
      </c>
      <c r="F106" s="10">
        <v>0</v>
      </c>
      <c r="G106" s="74">
        <f t="shared" si="10"/>
        <v>0</v>
      </c>
      <c r="H106" s="12"/>
      <c r="I106" s="13"/>
      <c r="J106" s="14">
        <f t="shared" si="11"/>
        <v>0</v>
      </c>
      <c r="K106" s="78">
        <v>72600</v>
      </c>
      <c r="L106" s="16">
        <v>0</v>
      </c>
      <c r="M106" s="87">
        <f t="shared" si="12"/>
        <v>0</v>
      </c>
      <c r="N106" s="12">
        <f t="shared" si="9"/>
        <v>72600</v>
      </c>
      <c r="O106" s="80"/>
      <c r="P106" s="14">
        <f t="shared" si="13"/>
        <v>0</v>
      </c>
      <c r="Q106" s="19">
        <f t="shared" si="14"/>
        <v>72600</v>
      </c>
      <c r="R106" s="20">
        <f t="shared" si="15"/>
        <v>0</v>
      </c>
      <c r="S106" s="21">
        <f t="shared" si="16"/>
        <v>0</v>
      </c>
      <c r="T106" s="22"/>
      <c r="U106" s="23"/>
    </row>
    <row r="107" spans="2:21">
      <c r="B107" s="24" t="s">
        <v>118</v>
      </c>
      <c r="C107" s="333" t="s">
        <v>228</v>
      </c>
      <c r="D107" s="100"/>
      <c r="E107" s="45">
        <v>84700</v>
      </c>
      <c r="F107" s="10">
        <v>0</v>
      </c>
      <c r="G107" s="74">
        <f t="shared" si="10"/>
        <v>0</v>
      </c>
      <c r="H107" s="12"/>
      <c r="I107" s="13"/>
      <c r="J107" s="14">
        <f t="shared" si="11"/>
        <v>0</v>
      </c>
      <c r="K107" s="78">
        <v>84700</v>
      </c>
      <c r="L107" s="16">
        <v>0</v>
      </c>
      <c r="M107" s="87">
        <f t="shared" si="12"/>
        <v>0</v>
      </c>
      <c r="N107" s="12">
        <f t="shared" si="9"/>
        <v>84700</v>
      </c>
      <c r="O107" s="80"/>
      <c r="P107" s="14">
        <f t="shared" si="13"/>
        <v>0</v>
      </c>
      <c r="Q107" s="19">
        <f t="shared" si="14"/>
        <v>84700</v>
      </c>
      <c r="R107" s="20">
        <f t="shared" si="15"/>
        <v>0</v>
      </c>
      <c r="S107" s="21">
        <f t="shared" si="16"/>
        <v>0</v>
      </c>
      <c r="T107" s="22"/>
      <c r="U107" s="23"/>
    </row>
    <row r="108" spans="2:21">
      <c r="B108" s="24" t="s">
        <v>119</v>
      </c>
      <c r="C108" s="333" t="s">
        <v>228</v>
      </c>
      <c r="D108" s="100"/>
      <c r="E108" s="45">
        <v>68200</v>
      </c>
      <c r="F108" s="10">
        <v>0</v>
      </c>
      <c r="G108" s="74">
        <f t="shared" si="10"/>
        <v>0</v>
      </c>
      <c r="H108" s="101"/>
      <c r="I108" s="102"/>
      <c r="J108" s="14">
        <f t="shared" si="11"/>
        <v>0</v>
      </c>
      <c r="K108" s="78">
        <v>68200</v>
      </c>
      <c r="L108" s="16">
        <v>0</v>
      </c>
      <c r="M108" s="87">
        <f t="shared" si="12"/>
        <v>0</v>
      </c>
      <c r="N108" s="101">
        <f t="shared" si="9"/>
        <v>68200</v>
      </c>
      <c r="O108" s="104"/>
      <c r="P108" s="103">
        <f t="shared" si="13"/>
        <v>0</v>
      </c>
      <c r="Q108" s="19">
        <f t="shared" si="14"/>
        <v>68200</v>
      </c>
      <c r="R108" s="20">
        <f t="shared" si="15"/>
        <v>0</v>
      </c>
      <c r="S108" s="21">
        <f t="shared" si="16"/>
        <v>0</v>
      </c>
      <c r="T108" s="22"/>
      <c r="U108" s="23"/>
    </row>
    <row r="109" spans="2:21">
      <c r="B109" s="153" t="s">
        <v>120</v>
      </c>
      <c r="C109" s="333" t="s">
        <v>228</v>
      </c>
      <c r="D109" s="100"/>
      <c r="E109" s="45">
        <v>2904</v>
      </c>
      <c r="F109" s="10">
        <v>37.5</v>
      </c>
      <c r="G109" s="74">
        <f t="shared" si="10"/>
        <v>108900</v>
      </c>
      <c r="H109" s="12"/>
      <c r="I109" s="13"/>
      <c r="J109" s="14">
        <f t="shared" si="11"/>
        <v>0</v>
      </c>
      <c r="K109" s="78">
        <v>2904</v>
      </c>
      <c r="L109" s="16">
        <v>0.5</v>
      </c>
      <c r="M109" s="87">
        <f t="shared" si="12"/>
        <v>1452</v>
      </c>
      <c r="N109" s="12">
        <f t="shared" si="9"/>
        <v>2904</v>
      </c>
      <c r="O109" s="80"/>
      <c r="P109" s="103">
        <f t="shared" si="13"/>
        <v>0</v>
      </c>
      <c r="Q109" s="19">
        <f t="shared" si="14"/>
        <v>2904</v>
      </c>
      <c r="R109" s="20">
        <f t="shared" si="15"/>
        <v>37</v>
      </c>
      <c r="S109" s="21">
        <f t="shared" si="16"/>
        <v>107448</v>
      </c>
      <c r="T109" s="22"/>
      <c r="U109" s="23"/>
    </row>
    <row r="110" spans="2:21">
      <c r="B110" s="153" t="s">
        <v>121</v>
      </c>
      <c r="C110" s="333" t="s">
        <v>229</v>
      </c>
      <c r="D110" s="100"/>
      <c r="E110" s="45">
        <v>9000</v>
      </c>
      <c r="F110" s="10">
        <v>28</v>
      </c>
      <c r="G110" s="74">
        <f t="shared" si="10"/>
        <v>252000</v>
      </c>
      <c r="H110" s="12"/>
      <c r="I110" s="13"/>
      <c r="J110" s="14">
        <f t="shared" si="11"/>
        <v>0</v>
      </c>
      <c r="K110" s="78">
        <v>9000</v>
      </c>
      <c r="L110" s="16">
        <v>5</v>
      </c>
      <c r="M110" s="87">
        <f t="shared" si="12"/>
        <v>45000</v>
      </c>
      <c r="N110" s="12"/>
      <c r="O110" s="80"/>
      <c r="P110" s="103">
        <f t="shared" si="13"/>
        <v>0</v>
      </c>
      <c r="Q110" s="19">
        <f t="shared" si="14"/>
        <v>9000</v>
      </c>
      <c r="R110" s="20">
        <f t="shared" si="15"/>
        <v>23</v>
      </c>
      <c r="S110" s="21">
        <f t="shared" si="16"/>
        <v>207000</v>
      </c>
      <c r="T110" s="22"/>
      <c r="U110" s="23"/>
    </row>
    <row r="111" spans="2:21">
      <c r="B111" s="153" t="s">
        <v>122</v>
      </c>
      <c r="C111" s="333" t="s">
        <v>229</v>
      </c>
      <c r="D111" s="100"/>
      <c r="E111" s="45">
        <v>9000</v>
      </c>
      <c r="F111" s="10">
        <v>27</v>
      </c>
      <c r="G111" s="74">
        <f t="shared" si="10"/>
        <v>243000</v>
      </c>
      <c r="H111" s="12"/>
      <c r="I111" s="13"/>
      <c r="J111" s="14">
        <f t="shared" si="11"/>
        <v>0</v>
      </c>
      <c r="K111" s="78">
        <v>9000</v>
      </c>
      <c r="L111" s="16">
        <v>5</v>
      </c>
      <c r="M111" s="87">
        <f t="shared" si="12"/>
        <v>45000</v>
      </c>
      <c r="N111" s="12"/>
      <c r="O111" s="80"/>
      <c r="P111" s="103">
        <f t="shared" si="13"/>
        <v>0</v>
      </c>
      <c r="Q111" s="19">
        <f t="shared" si="14"/>
        <v>9000</v>
      </c>
      <c r="R111" s="20">
        <f t="shared" si="15"/>
        <v>22</v>
      </c>
      <c r="S111" s="21">
        <f t="shared" si="16"/>
        <v>198000</v>
      </c>
      <c r="T111" s="22"/>
      <c r="U111" s="23"/>
    </row>
    <row r="112" spans="2:21">
      <c r="B112" s="106" t="s">
        <v>123</v>
      </c>
      <c r="C112" s="333" t="s">
        <v>229</v>
      </c>
      <c r="D112" s="100"/>
      <c r="E112" s="45">
        <v>1000</v>
      </c>
      <c r="F112" s="10">
        <v>139</v>
      </c>
      <c r="G112" s="74">
        <f t="shared" si="10"/>
        <v>139000</v>
      </c>
      <c r="H112" s="12"/>
      <c r="I112" s="13"/>
      <c r="J112" s="14">
        <f t="shared" si="11"/>
        <v>0</v>
      </c>
      <c r="K112" s="78">
        <v>1000</v>
      </c>
      <c r="L112" s="16">
        <v>25</v>
      </c>
      <c r="M112" s="87">
        <f t="shared" si="12"/>
        <v>25000</v>
      </c>
      <c r="N112" s="12"/>
      <c r="O112" s="80"/>
      <c r="P112" s="103">
        <f t="shared" si="13"/>
        <v>0</v>
      </c>
      <c r="Q112" s="19">
        <f t="shared" si="14"/>
        <v>1000</v>
      </c>
      <c r="R112" s="20">
        <f t="shared" si="15"/>
        <v>114</v>
      </c>
      <c r="S112" s="21">
        <f t="shared" si="16"/>
        <v>114000</v>
      </c>
      <c r="T112" s="22"/>
      <c r="U112" s="23"/>
    </row>
    <row r="113" spans="2:21">
      <c r="B113" s="106" t="s">
        <v>124</v>
      </c>
      <c r="C113" s="333" t="s">
        <v>229</v>
      </c>
      <c r="D113" s="100"/>
      <c r="E113" s="45">
        <v>1000</v>
      </c>
      <c r="F113" s="10">
        <v>15</v>
      </c>
      <c r="G113" s="74">
        <f t="shared" si="10"/>
        <v>15000</v>
      </c>
      <c r="H113" s="12"/>
      <c r="I113" s="13"/>
      <c r="J113" s="14">
        <f t="shared" si="11"/>
        <v>0</v>
      </c>
      <c r="K113" s="78">
        <v>1000</v>
      </c>
      <c r="L113" s="16">
        <v>0</v>
      </c>
      <c r="M113" s="87">
        <f t="shared" si="12"/>
        <v>0</v>
      </c>
      <c r="N113" s="12"/>
      <c r="O113" s="80"/>
      <c r="P113" s="103">
        <f t="shared" si="13"/>
        <v>0</v>
      </c>
      <c r="Q113" s="19">
        <f t="shared" si="14"/>
        <v>1000</v>
      </c>
      <c r="R113" s="20">
        <f t="shared" si="15"/>
        <v>15</v>
      </c>
      <c r="S113" s="21">
        <f t="shared" si="16"/>
        <v>15000</v>
      </c>
      <c r="T113" s="22"/>
      <c r="U113" s="23"/>
    </row>
    <row r="114" spans="2:21" ht="31.2">
      <c r="B114" s="106" t="s">
        <v>125</v>
      </c>
      <c r="C114" s="333" t="s">
        <v>229</v>
      </c>
      <c r="D114" s="100"/>
      <c r="E114" s="45">
        <v>33000</v>
      </c>
      <c r="F114" s="10">
        <v>0</v>
      </c>
      <c r="G114" s="74">
        <f t="shared" si="10"/>
        <v>0</v>
      </c>
      <c r="H114" s="12"/>
      <c r="I114" s="13"/>
      <c r="J114" s="14">
        <f t="shared" si="11"/>
        <v>0</v>
      </c>
      <c r="K114" s="78">
        <v>33000</v>
      </c>
      <c r="L114" s="16">
        <v>0</v>
      </c>
      <c r="M114" s="87">
        <f t="shared" si="12"/>
        <v>0</v>
      </c>
      <c r="N114" s="12"/>
      <c r="O114" s="80"/>
      <c r="P114" s="103">
        <f t="shared" si="13"/>
        <v>0</v>
      </c>
      <c r="Q114" s="19">
        <f t="shared" si="14"/>
        <v>33000</v>
      </c>
      <c r="R114" s="20">
        <f t="shared" si="15"/>
        <v>0</v>
      </c>
      <c r="S114" s="21">
        <f t="shared" si="16"/>
        <v>0</v>
      </c>
      <c r="T114" s="22"/>
      <c r="U114" s="23"/>
    </row>
    <row r="115" spans="2:21" ht="31.2">
      <c r="B115" s="24" t="s">
        <v>126</v>
      </c>
      <c r="C115" s="333" t="s">
        <v>229</v>
      </c>
      <c r="D115" s="100"/>
      <c r="E115" s="45">
        <v>29000</v>
      </c>
      <c r="F115" s="10">
        <v>37</v>
      </c>
      <c r="G115" s="74">
        <f t="shared" si="10"/>
        <v>1073000</v>
      </c>
      <c r="H115" s="12"/>
      <c r="I115" s="13"/>
      <c r="J115" s="14">
        <f t="shared" si="11"/>
        <v>0</v>
      </c>
      <c r="K115" s="78">
        <v>29000</v>
      </c>
      <c r="L115" s="16">
        <v>3</v>
      </c>
      <c r="M115" s="87">
        <f t="shared" si="12"/>
        <v>87000</v>
      </c>
      <c r="N115" s="12">
        <f t="shared" si="9"/>
        <v>29000</v>
      </c>
      <c r="O115" s="80"/>
      <c r="P115" s="103">
        <f t="shared" si="13"/>
        <v>0</v>
      </c>
      <c r="Q115" s="19">
        <f t="shared" si="14"/>
        <v>29000</v>
      </c>
      <c r="R115" s="20">
        <f t="shared" si="15"/>
        <v>34</v>
      </c>
      <c r="S115" s="21">
        <f t="shared" si="16"/>
        <v>986000</v>
      </c>
      <c r="T115" s="22"/>
      <c r="U115" s="23"/>
    </row>
    <row r="116" spans="2:21">
      <c r="B116" s="153" t="s">
        <v>127</v>
      </c>
      <c r="C116" s="333" t="s">
        <v>230</v>
      </c>
      <c r="D116" s="100"/>
      <c r="E116" s="45">
        <v>11875</v>
      </c>
      <c r="F116" s="10">
        <v>1</v>
      </c>
      <c r="G116" s="74">
        <f t="shared" si="10"/>
        <v>11875</v>
      </c>
      <c r="H116" s="12"/>
      <c r="I116" s="13"/>
      <c r="J116" s="14">
        <f t="shared" si="11"/>
        <v>0</v>
      </c>
      <c r="K116" s="78">
        <v>11875</v>
      </c>
      <c r="L116" s="16">
        <v>1</v>
      </c>
      <c r="M116" s="87">
        <f t="shared" si="12"/>
        <v>11875</v>
      </c>
      <c r="N116" s="12"/>
      <c r="O116" s="80"/>
      <c r="P116" s="103">
        <f t="shared" si="13"/>
        <v>0</v>
      </c>
      <c r="Q116" s="19">
        <f t="shared" si="14"/>
        <v>11875</v>
      </c>
      <c r="R116" s="20">
        <f t="shared" si="15"/>
        <v>0</v>
      </c>
      <c r="S116" s="21">
        <f t="shared" si="16"/>
        <v>0</v>
      </c>
      <c r="T116" s="22"/>
      <c r="U116" s="23"/>
    </row>
    <row r="117" spans="2:21">
      <c r="B117" s="153" t="s">
        <v>128</v>
      </c>
      <c r="C117" s="333" t="s">
        <v>230</v>
      </c>
      <c r="D117" s="100"/>
      <c r="E117" s="45">
        <v>18000</v>
      </c>
      <c r="F117" s="10">
        <v>6</v>
      </c>
      <c r="G117" s="74">
        <f t="shared" si="10"/>
        <v>108000</v>
      </c>
      <c r="H117" s="12"/>
      <c r="I117" s="13"/>
      <c r="J117" s="14">
        <f t="shared" si="11"/>
        <v>0</v>
      </c>
      <c r="K117" s="78">
        <v>18000</v>
      </c>
      <c r="L117" s="16">
        <v>4</v>
      </c>
      <c r="M117" s="87">
        <f t="shared" si="12"/>
        <v>72000</v>
      </c>
      <c r="N117" s="12"/>
      <c r="O117" s="80"/>
      <c r="P117" s="103">
        <f t="shared" si="13"/>
        <v>0</v>
      </c>
      <c r="Q117" s="19">
        <f t="shared" si="14"/>
        <v>18000</v>
      </c>
      <c r="R117" s="20">
        <f t="shared" si="15"/>
        <v>2</v>
      </c>
      <c r="S117" s="21">
        <f t="shared" si="16"/>
        <v>36000</v>
      </c>
      <c r="T117" s="22"/>
      <c r="U117" s="23"/>
    </row>
    <row r="118" spans="2:21" ht="31.2">
      <c r="B118" s="85" t="s">
        <v>129</v>
      </c>
      <c r="C118" s="333" t="s">
        <v>230</v>
      </c>
      <c r="D118" s="100"/>
      <c r="E118" s="45">
        <v>18000</v>
      </c>
      <c r="F118" s="10">
        <v>2</v>
      </c>
      <c r="G118" s="74">
        <f t="shared" ref="G118:G130" si="18">+E118*F118</f>
        <v>36000</v>
      </c>
      <c r="H118" s="101">
        <v>18000</v>
      </c>
      <c r="I118" s="102">
        <v>10</v>
      </c>
      <c r="J118" s="14">
        <f t="shared" ref="J118:J130" si="19">+H118*I118</f>
        <v>180000</v>
      </c>
      <c r="K118" s="78">
        <v>18000</v>
      </c>
      <c r="L118" s="108">
        <v>1</v>
      </c>
      <c r="M118" s="87">
        <f t="shared" ref="M118:M130" si="20">+K118*L118</f>
        <v>18000</v>
      </c>
      <c r="N118" s="101"/>
      <c r="O118" s="104"/>
      <c r="P118" s="103">
        <f t="shared" ref="P118:P130" si="21">+N118*O118</f>
        <v>0</v>
      </c>
      <c r="Q118" s="19">
        <f t="shared" ref="Q118:Q127" si="22">+E118</f>
        <v>18000</v>
      </c>
      <c r="R118" s="20">
        <f t="shared" ref="R118:R132" si="23">+F118+I118-L118+O118</f>
        <v>11</v>
      </c>
      <c r="S118" s="21">
        <f t="shared" ref="S118:S130" si="24">+Q118*R118</f>
        <v>198000</v>
      </c>
      <c r="T118" s="22"/>
      <c r="U118" s="23"/>
    </row>
    <row r="119" spans="2:21">
      <c r="B119" s="153" t="s">
        <v>130</v>
      </c>
      <c r="C119" s="333" t="s">
        <v>230</v>
      </c>
      <c r="D119" s="100"/>
      <c r="E119" s="45">
        <v>25650</v>
      </c>
      <c r="F119" s="10">
        <v>9</v>
      </c>
      <c r="G119" s="74">
        <f t="shared" si="18"/>
        <v>230850</v>
      </c>
      <c r="H119" s="101"/>
      <c r="I119" s="102"/>
      <c r="J119" s="14">
        <f t="shared" si="19"/>
        <v>0</v>
      </c>
      <c r="K119" s="78">
        <v>25650</v>
      </c>
      <c r="L119" s="108">
        <v>5</v>
      </c>
      <c r="M119" s="87">
        <f t="shared" si="20"/>
        <v>128250</v>
      </c>
      <c r="N119" s="101"/>
      <c r="O119" s="104"/>
      <c r="P119" s="103">
        <f t="shared" si="21"/>
        <v>0</v>
      </c>
      <c r="Q119" s="19">
        <f t="shared" si="22"/>
        <v>25650</v>
      </c>
      <c r="R119" s="20">
        <f t="shared" si="23"/>
        <v>4</v>
      </c>
      <c r="S119" s="21">
        <f t="shared" si="24"/>
        <v>102600</v>
      </c>
      <c r="T119" s="22"/>
      <c r="U119" s="23"/>
    </row>
    <row r="120" spans="2:21">
      <c r="B120" s="153" t="s">
        <v>131</v>
      </c>
      <c r="C120" s="333" t="s">
        <v>230</v>
      </c>
      <c r="D120" s="100"/>
      <c r="E120" s="45">
        <v>25650</v>
      </c>
      <c r="F120" s="10">
        <v>6</v>
      </c>
      <c r="G120" s="74">
        <f t="shared" si="18"/>
        <v>153900</v>
      </c>
      <c r="H120" s="101"/>
      <c r="I120" s="102"/>
      <c r="J120" s="14">
        <f t="shared" si="19"/>
        <v>0</v>
      </c>
      <c r="K120" s="78">
        <v>25650</v>
      </c>
      <c r="L120" s="108">
        <v>0</v>
      </c>
      <c r="M120" s="87">
        <f t="shared" si="20"/>
        <v>0</v>
      </c>
      <c r="N120" s="101"/>
      <c r="O120" s="104"/>
      <c r="P120" s="103">
        <f t="shared" si="21"/>
        <v>0</v>
      </c>
      <c r="Q120" s="19">
        <f t="shared" si="22"/>
        <v>25650</v>
      </c>
      <c r="R120" s="20">
        <f t="shared" si="23"/>
        <v>6</v>
      </c>
      <c r="S120" s="21">
        <f t="shared" si="24"/>
        <v>153900</v>
      </c>
      <c r="T120" s="22"/>
      <c r="U120" s="23"/>
    </row>
    <row r="121" spans="2:21">
      <c r="B121" s="519" t="s">
        <v>132</v>
      </c>
      <c r="C121" s="333" t="s">
        <v>230</v>
      </c>
      <c r="D121" s="100"/>
      <c r="E121" s="45">
        <v>25110</v>
      </c>
      <c r="F121" s="10">
        <v>2</v>
      </c>
      <c r="G121" s="74">
        <f t="shared" si="18"/>
        <v>50220</v>
      </c>
      <c r="H121" s="101"/>
      <c r="I121" s="102"/>
      <c r="J121" s="14">
        <f t="shared" si="19"/>
        <v>0</v>
      </c>
      <c r="K121" s="78">
        <v>25110</v>
      </c>
      <c r="L121" s="108">
        <v>2</v>
      </c>
      <c r="M121" s="87">
        <f t="shared" si="20"/>
        <v>50220</v>
      </c>
      <c r="N121" s="101"/>
      <c r="O121" s="104"/>
      <c r="P121" s="103">
        <f t="shared" si="21"/>
        <v>0</v>
      </c>
      <c r="Q121" s="19">
        <f t="shared" si="22"/>
        <v>25110</v>
      </c>
      <c r="R121" s="20">
        <f t="shared" si="23"/>
        <v>0</v>
      </c>
      <c r="S121" s="21">
        <f t="shared" si="24"/>
        <v>0</v>
      </c>
      <c r="T121" s="22"/>
      <c r="U121" s="23"/>
    </row>
    <row r="122" spans="2:21">
      <c r="B122" s="520"/>
      <c r="C122" s="333" t="s">
        <v>230</v>
      </c>
      <c r="D122" s="100"/>
      <c r="E122" s="45">
        <v>25650</v>
      </c>
      <c r="F122" s="10">
        <v>5</v>
      </c>
      <c r="G122" s="74">
        <f t="shared" si="18"/>
        <v>128250</v>
      </c>
      <c r="H122" s="101"/>
      <c r="I122" s="102"/>
      <c r="J122" s="14">
        <f t="shared" si="19"/>
        <v>0</v>
      </c>
      <c r="K122" s="78">
        <v>25650</v>
      </c>
      <c r="L122" s="108">
        <v>2</v>
      </c>
      <c r="M122" s="87">
        <f t="shared" si="20"/>
        <v>51300</v>
      </c>
      <c r="N122" s="101"/>
      <c r="O122" s="104"/>
      <c r="P122" s="103">
        <f t="shared" si="21"/>
        <v>0</v>
      </c>
      <c r="Q122" s="19">
        <f t="shared" si="22"/>
        <v>25650</v>
      </c>
      <c r="R122" s="20">
        <f t="shared" si="23"/>
        <v>3</v>
      </c>
      <c r="S122" s="21">
        <f t="shared" si="24"/>
        <v>76950</v>
      </c>
      <c r="T122" s="22"/>
      <c r="U122" s="23"/>
    </row>
    <row r="123" spans="2:21">
      <c r="B123" s="153" t="s">
        <v>133</v>
      </c>
      <c r="C123" s="333" t="s">
        <v>230</v>
      </c>
      <c r="D123" s="100"/>
      <c r="E123" s="45">
        <v>25110</v>
      </c>
      <c r="F123" s="10">
        <v>8</v>
      </c>
      <c r="G123" s="74">
        <f t="shared" si="18"/>
        <v>200880</v>
      </c>
      <c r="H123" s="101"/>
      <c r="I123" s="102"/>
      <c r="J123" s="14">
        <f t="shared" si="19"/>
        <v>0</v>
      </c>
      <c r="K123" s="78">
        <v>25110</v>
      </c>
      <c r="L123" s="108">
        <v>1</v>
      </c>
      <c r="M123" s="87">
        <f t="shared" si="20"/>
        <v>25110</v>
      </c>
      <c r="N123" s="101"/>
      <c r="O123" s="104"/>
      <c r="P123" s="103">
        <f t="shared" si="21"/>
        <v>0</v>
      </c>
      <c r="Q123" s="19">
        <f t="shared" si="22"/>
        <v>25110</v>
      </c>
      <c r="R123" s="20">
        <f t="shared" si="23"/>
        <v>7</v>
      </c>
      <c r="S123" s="21">
        <f t="shared" si="24"/>
        <v>175770</v>
      </c>
      <c r="T123" s="22"/>
      <c r="U123" s="23"/>
    </row>
    <row r="124" spans="2:21">
      <c r="B124" s="24" t="s">
        <v>135</v>
      </c>
      <c r="C124" s="333" t="s">
        <v>230</v>
      </c>
      <c r="D124" s="100"/>
      <c r="E124" s="45">
        <v>16500</v>
      </c>
      <c r="F124" s="10">
        <v>13</v>
      </c>
      <c r="G124" s="74">
        <f t="shared" si="18"/>
        <v>214500</v>
      </c>
      <c r="H124" s="12"/>
      <c r="I124" s="13"/>
      <c r="J124" s="14">
        <f t="shared" si="19"/>
        <v>0</v>
      </c>
      <c r="K124" s="78">
        <v>16500</v>
      </c>
      <c r="L124" s="16">
        <v>7</v>
      </c>
      <c r="M124" s="87">
        <f t="shared" si="20"/>
        <v>115500</v>
      </c>
      <c r="N124" s="12">
        <f t="shared" ref="N124:N132" si="25">+K124</f>
        <v>16500</v>
      </c>
      <c r="O124" s="80"/>
      <c r="P124" s="103">
        <f t="shared" si="21"/>
        <v>0</v>
      </c>
      <c r="Q124" s="19">
        <f t="shared" si="22"/>
        <v>16500</v>
      </c>
      <c r="R124" s="20">
        <f t="shared" si="23"/>
        <v>6</v>
      </c>
      <c r="S124" s="21">
        <f t="shared" si="24"/>
        <v>99000</v>
      </c>
      <c r="T124" s="22"/>
      <c r="U124" s="23"/>
    </row>
    <row r="125" spans="2:21">
      <c r="B125" s="24" t="s">
        <v>136</v>
      </c>
      <c r="C125" s="333" t="s">
        <v>230</v>
      </c>
      <c r="D125" s="100"/>
      <c r="E125" s="45">
        <v>6500</v>
      </c>
      <c r="F125" s="10">
        <v>4</v>
      </c>
      <c r="G125" s="74">
        <f t="shared" si="18"/>
        <v>26000</v>
      </c>
      <c r="H125" s="12"/>
      <c r="I125" s="13"/>
      <c r="J125" s="14">
        <f t="shared" si="19"/>
        <v>0</v>
      </c>
      <c r="K125" s="78">
        <v>6500</v>
      </c>
      <c r="L125" s="16">
        <v>4</v>
      </c>
      <c r="M125" s="87">
        <f t="shared" si="20"/>
        <v>26000</v>
      </c>
      <c r="N125" s="12"/>
      <c r="O125" s="80"/>
      <c r="P125" s="103">
        <f t="shared" si="21"/>
        <v>0</v>
      </c>
      <c r="Q125" s="19">
        <f t="shared" si="22"/>
        <v>6500</v>
      </c>
      <c r="R125" s="20">
        <f t="shared" si="23"/>
        <v>0</v>
      </c>
      <c r="S125" s="21">
        <f t="shared" si="24"/>
        <v>0</v>
      </c>
      <c r="T125" s="22"/>
      <c r="U125" s="23"/>
    </row>
    <row r="126" spans="2:21" ht="31.2">
      <c r="B126" s="24" t="s">
        <v>231</v>
      </c>
      <c r="C126" s="333" t="s">
        <v>230</v>
      </c>
      <c r="D126" s="100"/>
      <c r="E126" s="337"/>
      <c r="F126" s="138"/>
      <c r="G126" s="74">
        <f t="shared" si="18"/>
        <v>0</v>
      </c>
      <c r="H126" s="12">
        <v>0</v>
      </c>
      <c r="I126" s="13">
        <v>18</v>
      </c>
      <c r="J126" s="14">
        <f t="shared" si="19"/>
        <v>0</v>
      </c>
      <c r="K126" s="78">
        <v>0</v>
      </c>
      <c r="L126" s="16">
        <v>2</v>
      </c>
      <c r="M126" s="87">
        <f t="shared" si="20"/>
        <v>0</v>
      </c>
      <c r="N126" s="12"/>
      <c r="O126" s="80"/>
      <c r="P126" s="103"/>
      <c r="Q126" s="19">
        <v>0</v>
      </c>
      <c r="R126" s="20">
        <f t="shared" si="23"/>
        <v>16</v>
      </c>
      <c r="S126" s="21">
        <f t="shared" si="24"/>
        <v>0</v>
      </c>
      <c r="T126" s="334" t="s">
        <v>232</v>
      </c>
      <c r="U126" s="23"/>
    </row>
    <row r="127" spans="2:21" ht="16.2" thickBot="1">
      <c r="B127" s="24" t="s">
        <v>233</v>
      </c>
      <c r="C127" s="333" t="s">
        <v>220</v>
      </c>
      <c r="D127" s="100"/>
      <c r="E127" s="59">
        <v>7543</v>
      </c>
      <c r="F127" s="60">
        <v>43</v>
      </c>
      <c r="G127" s="74">
        <f t="shared" si="18"/>
        <v>324349</v>
      </c>
      <c r="H127" s="12"/>
      <c r="I127" s="13"/>
      <c r="J127" s="14">
        <f t="shared" si="19"/>
        <v>0</v>
      </c>
      <c r="K127" s="78">
        <v>7543</v>
      </c>
      <c r="L127" s="16">
        <v>1</v>
      </c>
      <c r="M127" s="87">
        <f t="shared" si="20"/>
        <v>7543</v>
      </c>
      <c r="N127" s="12">
        <f t="shared" si="25"/>
        <v>7543</v>
      </c>
      <c r="O127" s="80"/>
      <c r="P127" s="103">
        <f t="shared" si="21"/>
        <v>0</v>
      </c>
      <c r="Q127" s="19">
        <f t="shared" si="22"/>
        <v>7543</v>
      </c>
      <c r="R127" s="20">
        <f t="shared" si="23"/>
        <v>42</v>
      </c>
      <c r="S127" s="21">
        <f t="shared" si="24"/>
        <v>316806</v>
      </c>
      <c r="T127" s="22"/>
      <c r="U127" s="23"/>
    </row>
    <row r="128" spans="2:21" ht="16.2" thickBot="1">
      <c r="B128" s="338" t="s">
        <v>234</v>
      </c>
      <c r="C128" s="333" t="s">
        <v>220</v>
      </c>
      <c r="D128" s="161"/>
      <c r="E128" s="339">
        <v>90200</v>
      </c>
      <c r="F128" s="340">
        <v>0</v>
      </c>
      <c r="G128" s="74">
        <f t="shared" si="18"/>
        <v>0</v>
      </c>
      <c r="H128" s="12"/>
      <c r="I128" s="13"/>
      <c r="J128" s="14">
        <f t="shared" si="19"/>
        <v>0</v>
      </c>
      <c r="K128" s="15">
        <v>90200</v>
      </c>
      <c r="L128" s="16">
        <v>0</v>
      </c>
      <c r="M128" s="87">
        <f t="shared" si="20"/>
        <v>0</v>
      </c>
      <c r="N128" s="12"/>
      <c r="O128" s="18"/>
      <c r="P128" s="103">
        <f t="shared" si="21"/>
        <v>0</v>
      </c>
      <c r="Q128" s="19">
        <v>90200</v>
      </c>
      <c r="R128" s="20">
        <f t="shared" si="23"/>
        <v>0</v>
      </c>
      <c r="S128" s="21">
        <f t="shared" si="24"/>
        <v>0</v>
      </c>
      <c r="T128" s="341"/>
      <c r="U128" s="23"/>
    </row>
    <row r="129" spans="2:22" ht="16.2" thickBot="1">
      <c r="B129" s="338" t="s">
        <v>235</v>
      </c>
      <c r="C129" s="333" t="s">
        <v>220</v>
      </c>
      <c r="D129" s="161"/>
      <c r="E129" s="339">
        <v>90200</v>
      </c>
      <c r="F129" s="340">
        <v>0</v>
      </c>
      <c r="G129" s="74">
        <f t="shared" si="18"/>
        <v>0</v>
      </c>
      <c r="H129" s="12"/>
      <c r="I129" s="13"/>
      <c r="J129" s="14">
        <f t="shared" si="19"/>
        <v>0</v>
      </c>
      <c r="K129" s="15">
        <v>90200</v>
      </c>
      <c r="L129" s="16">
        <v>0</v>
      </c>
      <c r="M129" s="87">
        <f t="shared" si="20"/>
        <v>0</v>
      </c>
      <c r="N129" s="12"/>
      <c r="O129" s="18"/>
      <c r="P129" s="103">
        <f t="shared" si="21"/>
        <v>0</v>
      </c>
      <c r="Q129" s="19">
        <v>90200</v>
      </c>
      <c r="R129" s="20">
        <f t="shared" si="23"/>
        <v>0</v>
      </c>
      <c r="S129" s="21">
        <f t="shared" si="24"/>
        <v>0</v>
      </c>
      <c r="T129" s="341"/>
      <c r="U129" s="23"/>
    </row>
    <row r="130" spans="2:22" ht="31.8" thickBot="1">
      <c r="B130" s="338" t="s">
        <v>236</v>
      </c>
      <c r="C130" s="333" t="s">
        <v>220</v>
      </c>
      <c r="D130" s="161"/>
      <c r="E130" s="339">
        <v>42900</v>
      </c>
      <c r="F130" s="340">
        <v>0</v>
      </c>
      <c r="G130" s="74">
        <f t="shared" si="18"/>
        <v>0</v>
      </c>
      <c r="H130" s="342"/>
      <c r="I130" s="343"/>
      <c r="J130" s="14">
        <f t="shared" si="19"/>
        <v>0</v>
      </c>
      <c r="K130" s="344">
        <v>42900</v>
      </c>
      <c r="L130" s="345">
        <v>0</v>
      </c>
      <c r="M130" s="87">
        <f t="shared" si="20"/>
        <v>0</v>
      </c>
      <c r="N130" s="342"/>
      <c r="O130" s="346"/>
      <c r="P130" s="103">
        <f t="shared" si="21"/>
        <v>0</v>
      </c>
      <c r="Q130" s="347">
        <v>42900</v>
      </c>
      <c r="R130" s="20">
        <f t="shared" si="23"/>
        <v>0</v>
      </c>
      <c r="S130" s="21">
        <f t="shared" si="24"/>
        <v>0</v>
      </c>
      <c r="T130" s="341"/>
      <c r="U130" s="23"/>
    </row>
    <row r="131" spans="2:22" ht="24" customHeight="1" thickBot="1">
      <c r="B131" s="112" t="s">
        <v>63</v>
      </c>
      <c r="C131" s="110"/>
      <c r="D131" s="111"/>
      <c r="E131" s="113"/>
      <c r="F131" s="114"/>
      <c r="G131" s="90">
        <f>SUM(G54:G127)</f>
        <v>29180062.856800001</v>
      </c>
      <c r="H131" s="91"/>
      <c r="I131" s="92"/>
      <c r="J131" s="93">
        <f>SUM(J54:J127)</f>
        <v>6485000</v>
      </c>
      <c r="K131" s="94"/>
      <c r="L131" s="95"/>
      <c r="M131" s="90">
        <f>SUM(M54:M127)</f>
        <v>11339284</v>
      </c>
      <c r="N131" s="159">
        <f t="shared" si="25"/>
        <v>0</v>
      </c>
      <c r="O131" s="95"/>
      <c r="P131" s="93">
        <f>SUM(P54:P127)</f>
        <v>0</v>
      </c>
      <c r="Q131" s="94">
        <f t="shared" ref="Q131:Q132" si="26">+E131</f>
        <v>0</v>
      </c>
      <c r="R131" s="95">
        <f t="shared" si="23"/>
        <v>0</v>
      </c>
      <c r="S131" s="90">
        <f>SUM(S54:S127)</f>
        <v>24347778.856800001</v>
      </c>
      <c r="T131" s="96"/>
    </row>
    <row r="132" spans="2:22" s="132" customFormat="1" ht="24" customHeight="1" thickBot="1">
      <c r="B132" s="117" t="s">
        <v>138</v>
      </c>
      <c r="C132" s="115"/>
      <c r="D132" s="116"/>
      <c r="E132" s="118"/>
      <c r="F132" s="119"/>
      <c r="G132" s="120">
        <f>+G53+G131</f>
        <v>305736461.65680003</v>
      </c>
      <c r="H132" s="121"/>
      <c r="I132" s="122"/>
      <c r="J132" s="123">
        <f>+J53+J131</f>
        <v>6485000</v>
      </c>
      <c r="K132" s="124"/>
      <c r="L132" s="125"/>
      <c r="M132" s="126">
        <f>+M53+M131</f>
        <v>11339284</v>
      </c>
      <c r="N132" s="12">
        <f t="shared" si="25"/>
        <v>0</v>
      </c>
      <c r="O132" s="127"/>
      <c r="P132" s="123">
        <f>+P53+P131</f>
        <v>0</v>
      </c>
      <c r="Q132" s="128">
        <f t="shared" si="26"/>
        <v>0</v>
      </c>
      <c r="R132" s="129">
        <f t="shared" si="23"/>
        <v>0</v>
      </c>
      <c r="S132" s="130">
        <f>+S53+S131</f>
        <v>300904177.65680003</v>
      </c>
      <c r="T132" s="131"/>
      <c r="U132" s="1"/>
      <c r="V132" s="1"/>
    </row>
    <row r="133" spans="2:22" ht="17.399999999999999">
      <c r="U133" s="132"/>
      <c r="V133" s="132"/>
    </row>
  </sheetData>
  <mergeCells count="21">
    <mergeCell ref="H2:J2"/>
    <mergeCell ref="K2:M2"/>
    <mergeCell ref="N2:P2"/>
    <mergeCell ref="Q2:S2"/>
    <mergeCell ref="T2:T3"/>
    <mergeCell ref="D26:D32"/>
    <mergeCell ref="B30:B31"/>
    <mergeCell ref="C2:C3"/>
    <mergeCell ref="D2:D3"/>
    <mergeCell ref="E2:G2"/>
    <mergeCell ref="D4:D21"/>
    <mergeCell ref="B16:B17"/>
    <mergeCell ref="B20:B21"/>
    <mergeCell ref="D22:D25"/>
    <mergeCell ref="B24:B25"/>
    <mergeCell ref="B121:B122"/>
    <mergeCell ref="D33:D38"/>
    <mergeCell ref="D39:D47"/>
    <mergeCell ref="B39:B40"/>
    <mergeCell ref="B41:B42"/>
    <mergeCell ref="D48:D5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50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839C2-37EF-4482-939F-B10C7593CE5F}">
  <dimension ref="A1:B5"/>
  <sheetViews>
    <sheetView workbookViewId="0">
      <selection sqref="A1:A1048576"/>
    </sheetView>
  </sheetViews>
  <sheetFormatPr defaultRowHeight="17.399999999999999"/>
  <cols>
    <col min="2" max="2" width="26.296875" bestFit="1" customWidth="1"/>
  </cols>
  <sheetData>
    <row r="1" spans="1:2">
      <c r="A1" t="s">
        <v>265</v>
      </c>
      <c r="B1" t="s">
        <v>764</v>
      </c>
    </row>
    <row r="2" spans="1:2">
      <c r="A2" t="s">
        <v>280</v>
      </c>
      <c r="B2" t="s">
        <v>765</v>
      </c>
    </row>
    <row r="3" spans="1:2">
      <c r="A3" t="s">
        <v>767</v>
      </c>
      <c r="B3" t="s">
        <v>766</v>
      </c>
    </row>
    <row r="4" spans="1:2">
      <c r="A4" t="s">
        <v>282</v>
      </c>
      <c r="B4" t="s">
        <v>768</v>
      </c>
    </row>
    <row r="5" spans="1:2">
      <c r="A5" t="s">
        <v>770</v>
      </c>
      <c r="B5" t="s">
        <v>769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06828D-AA38-42F6-AA53-EFE591A9FC45}">
  <dimension ref="A1:U127"/>
  <sheetViews>
    <sheetView workbookViewId="0">
      <selection activeCell="C37" sqref="C37:C40"/>
    </sheetView>
  </sheetViews>
  <sheetFormatPr defaultRowHeight="17.399999999999999"/>
  <cols>
    <col min="1" max="1" width="27.3984375" customWidth="1"/>
    <col min="2" max="2" width="22.8984375" style="450" customWidth="1"/>
    <col min="3" max="4" width="23" style="454" customWidth="1"/>
    <col min="5" max="5" width="18.69921875" bestFit="1" customWidth="1"/>
    <col min="6" max="6" width="8.69921875" bestFit="1" customWidth="1"/>
    <col min="7" max="7" width="11.19921875" bestFit="1" customWidth="1"/>
    <col min="8" max="8" width="11.69921875" bestFit="1" customWidth="1"/>
    <col min="9" max="9" width="15.796875" customWidth="1"/>
    <col min="10" max="10" width="18.296875" bestFit="1" customWidth="1"/>
    <col min="11" max="11" width="12" bestFit="1" customWidth="1"/>
    <col min="12" max="12" width="11.59765625" style="452" bestFit="1" customWidth="1"/>
    <col min="13" max="13" width="8.5" bestFit="1" customWidth="1"/>
    <col min="14" max="14" width="10.19921875" bestFit="1" customWidth="1"/>
    <col min="15" max="15" width="7.796875" bestFit="1" customWidth="1"/>
    <col min="16" max="16" width="7.296875" bestFit="1" customWidth="1"/>
    <col min="17" max="17" width="9.8984375" bestFit="1" customWidth="1"/>
    <col min="18" max="18" width="8.3984375" bestFit="1" customWidth="1"/>
    <col min="19" max="19" width="11.09765625" bestFit="1" customWidth="1"/>
    <col min="20" max="20" width="5" bestFit="1" customWidth="1"/>
    <col min="21" max="21" width="7.59765625" bestFit="1" customWidth="1"/>
  </cols>
  <sheetData>
    <row r="1" spans="1:21" ht="18" thickBot="1">
      <c r="A1" t="s">
        <v>295</v>
      </c>
      <c r="B1" s="450" t="s">
        <v>296</v>
      </c>
      <c r="C1" s="454" t="s">
        <v>297</v>
      </c>
      <c r="E1" t="s">
        <v>298</v>
      </c>
      <c r="F1" t="s">
        <v>299</v>
      </c>
      <c r="G1" t="s">
        <v>300</v>
      </c>
      <c r="H1" t="s">
        <v>301</v>
      </c>
      <c r="I1" t="s">
        <v>315</v>
      </c>
      <c r="J1" t="s">
        <v>316</v>
      </c>
      <c r="K1" t="s">
        <v>302</v>
      </c>
      <c r="L1" s="452" t="s">
        <v>303</v>
      </c>
      <c r="M1" t="s">
        <v>304</v>
      </c>
      <c r="N1" t="s">
        <v>305</v>
      </c>
      <c r="O1" t="s">
        <v>306</v>
      </c>
      <c r="P1" t="s">
        <v>307</v>
      </c>
      <c r="Q1" t="s">
        <v>308</v>
      </c>
      <c r="R1" t="s">
        <v>309</v>
      </c>
      <c r="S1" t="s">
        <v>310</v>
      </c>
      <c r="T1" t="s">
        <v>311</v>
      </c>
      <c r="U1" t="s">
        <v>312</v>
      </c>
    </row>
    <row r="2" spans="1:21" ht="18" thickBot="1">
      <c r="A2" s="453" t="s">
        <v>447</v>
      </c>
      <c r="B2" s="450" t="s">
        <v>321</v>
      </c>
      <c r="C2" s="455" t="s">
        <v>16</v>
      </c>
      <c r="D2" s="453" t="s">
        <v>447</v>
      </c>
      <c r="F2" s="384">
        <v>2</v>
      </c>
      <c r="G2" s="390" t="e">
        <f>VLOOKUP(H2,거래처ID!$C$2:$D$8,2,FALSE)</f>
        <v>#N/A</v>
      </c>
      <c r="H2" s="390" t="s">
        <v>261</v>
      </c>
      <c r="I2" s="384">
        <v>2</v>
      </c>
      <c r="J2" s="391" t="s">
        <v>261</v>
      </c>
      <c r="K2" s="451">
        <v>45770</v>
      </c>
      <c r="L2" s="452" t="s">
        <v>446</v>
      </c>
      <c r="N2" t="s">
        <v>318</v>
      </c>
      <c r="O2" t="s">
        <v>317</v>
      </c>
      <c r="P2" t="s">
        <v>572</v>
      </c>
      <c r="R2" t="s">
        <v>572</v>
      </c>
    </row>
    <row r="3" spans="1:21" ht="18" thickBot="1">
      <c r="A3" s="453" t="s">
        <v>448</v>
      </c>
      <c r="B3" s="450" t="s">
        <v>322</v>
      </c>
      <c r="C3" s="456" t="s">
        <v>17</v>
      </c>
      <c r="D3" s="453" t="s">
        <v>448</v>
      </c>
      <c r="F3" s="370">
        <v>2</v>
      </c>
      <c r="G3" s="390" t="e">
        <f>VLOOKUP(H3,거래처ID!$C$2:$D$8,2,FALSE)</f>
        <v>#N/A</v>
      </c>
      <c r="H3" s="371" t="s">
        <v>261</v>
      </c>
      <c r="I3" s="370">
        <v>2</v>
      </c>
      <c r="J3" s="392" t="s">
        <v>260</v>
      </c>
      <c r="K3" s="451">
        <v>45770</v>
      </c>
      <c r="L3" s="452" t="s">
        <v>446</v>
      </c>
      <c r="N3" t="s">
        <v>318</v>
      </c>
      <c r="O3" t="s">
        <v>317</v>
      </c>
      <c r="P3" t="s">
        <v>572</v>
      </c>
      <c r="R3" t="s">
        <v>572</v>
      </c>
    </row>
    <row r="4" spans="1:21" ht="18" thickBot="1">
      <c r="A4" s="453" t="s">
        <v>449</v>
      </c>
      <c r="B4" s="450" t="s">
        <v>323</v>
      </c>
      <c r="C4" s="455" t="s">
        <v>18</v>
      </c>
      <c r="D4" s="453" t="s">
        <v>449</v>
      </c>
      <c r="F4" s="370">
        <v>2</v>
      </c>
      <c r="G4" s="390" t="e">
        <f>VLOOKUP(H4,거래처ID!$C$2:$D$8,2,FALSE)</f>
        <v>#N/A</v>
      </c>
      <c r="H4" s="371" t="s">
        <v>261</v>
      </c>
      <c r="I4" s="370">
        <v>2</v>
      </c>
      <c r="J4" s="392" t="s">
        <v>260</v>
      </c>
      <c r="K4" s="451">
        <v>45770</v>
      </c>
      <c r="L4" s="452" t="s">
        <v>446</v>
      </c>
      <c r="N4" t="s">
        <v>318</v>
      </c>
      <c r="O4" t="s">
        <v>317</v>
      </c>
      <c r="P4" t="s">
        <v>572</v>
      </c>
      <c r="R4" t="s">
        <v>572</v>
      </c>
    </row>
    <row r="5" spans="1:21" ht="18" thickBot="1">
      <c r="A5" s="453" t="s">
        <v>450</v>
      </c>
      <c r="B5" s="450" t="s">
        <v>324</v>
      </c>
      <c r="C5" s="455" t="s">
        <v>19</v>
      </c>
      <c r="D5" s="453" t="s">
        <v>450</v>
      </c>
      <c r="F5" s="370">
        <v>1</v>
      </c>
      <c r="G5" s="390" t="e">
        <f>VLOOKUP(H5,거래처ID!$C$2:$D$8,2,FALSE)</f>
        <v>#N/A</v>
      </c>
      <c r="H5" s="371" t="s">
        <v>261</v>
      </c>
      <c r="I5" s="370">
        <v>1</v>
      </c>
      <c r="J5" s="392" t="s">
        <v>261</v>
      </c>
      <c r="K5" s="451">
        <v>45770</v>
      </c>
      <c r="L5" s="452" t="s">
        <v>446</v>
      </c>
      <c r="N5" t="s">
        <v>318</v>
      </c>
      <c r="O5" t="s">
        <v>317</v>
      </c>
      <c r="P5" t="s">
        <v>572</v>
      </c>
      <c r="R5" t="s">
        <v>572</v>
      </c>
    </row>
    <row r="6" spans="1:21" ht="18" thickBot="1">
      <c r="A6" s="453" t="s">
        <v>451</v>
      </c>
      <c r="B6" s="450" t="s">
        <v>325</v>
      </c>
      <c r="C6" s="455" t="s">
        <v>20</v>
      </c>
      <c r="D6" s="453" t="s">
        <v>451</v>
      </c>
      <c r="F6" s="370">
        <v>1</v>
      </c>
      <c r="G6" s="390" t="e">
        <f>VLOOKUP(H6,거래처ID!$C$2:$D$8,2,FALSE)</f>
        <v>#N/A</v>
      </c>
      <c r="H6" s="371" t="s">
        <v>261</v>
      </c>
      <c r="I6" s="370">
        <v>1</v>
      </c>
      <c r="J6" s="392" t="s">
        <v>261</v>
      </c>
      <c r="K6" s="451">
        <v>45770</v>
      </c>
      <c r="L6" s="452" t="s">
        <v>446</v>
      </c>
      <c r="N6" t="s">
        <v>318</v>
      </c>
      <c r="O6" t="s">
        <v>317</v>
      </c>
      <c r="P6" t="s">
        <v>572</v>
      </c>
      <c r="R6" t="s">
        <v>572</v>
      </c>
    </row>
    <row r="7" spans="1:21" ht="18" thickBot="1">
      <c r="A7" s="453" t="s">
        <v>452</v>
      </c>
      <c r="B7" s="450" t="s">
        <v>326</v>
      </c>
      <c r="C7" s="455" t="s">
        <v>21</v>
      </c>
      <c r="D7" s="453" t="s">
        <v>452</v>
      </c>
      <c r="F7" s="370">
        <v>1</v>
      </c>
      <c r="G7" s="390" t="e">
        <f>VLOOKUP(H7,거래처ID!$C$2:$D$8,2,FALSE)</f>
        <v>#N/A</v>
      </c>
      <c r="H7" s="371" t="s">
        <v>261</v>
      </c>
      <c r="I7" s="370">
        <v>1</v>
      </c>
      <c r="J7" s="392" t="s">
        <v>260</v>
      </c>
      <c r="K7" s="451">
        <v>45770</v>
      </c>
      <c r="L7" s="452" t="s">
        <v>446</v>
      </c>
      <c r="N7" t="s">
        <v>318</v>
      </c>
      <c r="O7" t="s">
        <v>317</v>
      </c>
      <c r="P7" t="s">
        <v>572</v>
      </c>
      <c r="R7" t="s">
        <v>572</v>
      </c>
    </row>
    <row r="8" spans="1:21" ht="18" thickBot="1">
      <c r="A8" s="453" t="s">
        <v>453</v>
      </c>
      <c r="B8" s="450" t="s">
        <v>327</v>
      </c>
      <c r="C8" s="456" t="s">
        <v>22</v>
      </c>
      <c r="D8" s="453" t="s">
        <v>453</v>
      </c>
      <c r="F8" s="370">
        <v>2</v>
      </c>
      <c r="G8" s="390" t="e">
        <f>VLOOKUP(H8,거래처ID!$C$2:$D$8,2,FALSE)</f>
        <v>#N/A</v>
      </c>
      <c r="H8" s="371" t="s">
        <v>261</v>
      </c>
      <c r="I8" s="370">
        <v>2</v>
      </c>
      <c r="J8" s="392" t="s">
        <v>260</v>
      </c>
      <c r="K8" s="451">
        <v>45770</v>
      </c>
      <c r="L8" s="452" t="s">
        <v>446</v>
      </c>
      <c r="N8" t="s">
        <v>318</v>
      </c>
      <c r="O8" t="s">
        <v>317</v>
      </c>
      <c r="P8" t="s">
        <v>572</v>
      </c>
      <c r="R8" t="s">
        <v>572</v>
      </c>
    </row>
    <row r="9" spans="1:21" ht="18" thickBot="1">
      <c r="A9" s="453" t="s">
        <v>454</v>
      </c>
      <c r="B9" s="450" t="s">
        <v>328</v>
      </c>
      <c r="C9" s="456" t="s">
        <v>23</v>
      </c>
      <c r="D9" s="453" t="s">
        <v>454</v>
      </c>
      <c r="F9" s="370">
        <v>2</v>
      </c>
      <c r="G9" s="390" t="e">
        <f>VLOOKUP(H9,거래처ID!$C$2:$D$8,2,FALSE)</f>
        <v>#N/A</v>
      </c>
      <c r="H9" s="371" t="s">
        <v>261</v>
      </c>
      <c r="I9" s="370">
        <v>2</v>
      </c>
      <c r="J9" s="392" t="s">
        <v>260</v>
      </c>
      <c r="K9" s="451">
        <v>45770</v>
      </c>
      <c r="L9" s="452" t="s">
        <v>446</v>
      </c>
      <c r="N9" t="s">
        <v>318</v>
      </c>
      <c r="O9" t="s">
        <v>317</v>
      </c>
      <c r="P9" t="s">
        <v>572</v>
      </c>
      <c r="R9" t="s">
        <v>572</v>
      </c>
    </row>
    <row r="10" spans="1:21" ht="18" thickBot="1">
      <c r="A10" s="453" t="s">
        <v>455</v>
      </c>
      <c r="B10" s="450" t="s">
        <v>329</v>
      </c>
      <c r="C10" s="456" t="s">
        <v>24</v>
      </c>
      <c r="D10" s="453" t="s">
        <v>455</v>
      </c>
      <c r="F10" s="370">
        <v>2</v>
      </c>
      <c r="G10" s="390" t="e">
        <f>VLOOKUP(H10,거래처ID!$C$2:$D$8,2,FALSE)</f>
        <v>#N/A</v>
      </c>
      <c r="H10" s="371" t="s">
        <v>261</v>
      </c>
      <c r="I10" s="370">
        <v>2</v>
      </c>
      <c r="J10" s="392" t="s">
        <v>260</v>
      </c>
      <c r="K10" s="451">
        <v>45770</v>
      </c>
      <c r="L10" s="452" t="s">
        <v>446</v>
      </c>
      <c r="N10" t="s">
        <v>318</v>
      </c>
      <c r="O10" t="s">
        <v>317</v>
      </c>
      <c r="P10" t="s">
        <v>572</v>
      </c>
      <c r="R10" t="s">
        <v>572</v>
      </c>
    </row>
    <row r="11" spans="1:21" ht="18" thickBot="1">
      <c r="A11" s="453" t="s">
        <v>456</v>
      </c>
      <c r="B11" s="450" t="s">
        <v>330</v>
      </c>
      <c r="C11" s="456" t="s">
        <v>25</v>
      </c>
      <c r="D11" s="453" t="s">
        <v>456</v>
      </c>
      <c r="F11" s="370">
        <v>1</v>
      </c>
      <c r="G11" s="390" t="e">
        <f>VLOOKUP(H11,거래처ID!$C$2:$D$8,2,FALSE)</f>
        <v>#N/A</v>
      </c>
      <c r="H11" s="371" t="s">
        <v>261</v>
      </c>
      <c r="I11" s="370">
        <v>1</v>
      </c>
      <c r="J11" s="392" t="s">
        <v>260</v>
      </c>
      <c r="K11" s="451">
        <v>45770</v>
      </c>
      <c r="L11" s="452" t="s">
        <v>446</v>
      </c>
      <c r="N11" t="s">
        <v>318</v>
      </c>
      <c r="O11" t="s">
        <v>317</v>
      </c>
      <c r="P11" t="s">
        <v>572</v>
      </c>
      <c r="R11" t="s">
        <v>572</v>
      </c>
    </row>
    <row r="12" spans="1:21" ht="18" thickBot="1">
      <c r="A12" s="453" t="s">
        <v>457</v>
      </c>
      <c r="B12" s="450" t="s">
        <v>331</v>
      </c>
      <c r="C12" s="455" t="s">
        <v>26</v>
      </c>
      <c r="D12" s="453" t="s">
        <v>457</v>
      </c>
      <c r="F12" s="370">
        <v>1</v>
      </c>
      <c r="G12" s="390" t="e">
        <f>VLOOKUP(H12,거래처ID!$C$2:$D$8,2,FALSE)</f>
        <v>#N/A</v>
      </c>
      <c r="H12" s="371" t="s">
        <v>261</v>
      </c>
      <c r="I12" s="370">
        <v>1</v>
      </c>
      <c r="J12" s="392" t="s">
        <v>260</v>
      </c>
      <c r="K12" s="451">
        <v>45770</v>
      </c>
      <c r="L12" s="452" t="s">
        <v>446</v>
      </c>
      <c r="N12" t="s">
        <v>318</v>
      </c>
      <c r="O12" t="s">
        <v>317</v>
      </c>
      <c r="P12" t="s">
        <v>572</v>
      </c>
      <c r="R12" t="s">
        <v>572</v>
      </c>
    </row>
    <row r="13" spans="1:21" ht="18" thickBot="1">
      <c r="A13" s="453" t="s">
        <v>458</v>
      </c>
      <c r="B13" s="450" t="s">
        <v>332</v>
      </c>
      <c r="C13" s="455" t="s">
        <v>27</v>
      </c>
      <c r="D13" s="453" t="s">
        <v>458</v>
      </c>
      <c r="F13" s="370">
        <v>1</v>
      </c>
      <c r="G13" s="390" t="e">
        <f>VLOOKUP(H13,거래처ID!$C$2:$D$8,2,FALSE)</f>
        <v>#N/A</v>
      </c>
      <c r="H13" s="371" t="s">
        <v>261</v>
      </c>
      <c r="I13" s="370">
        <v>1</v>
      </c>
      <c r="J13" s="392" t="s">
        <v>260</v>
      </c>
      <c r="K13" s="451">
        <v>45770</v>
      </c>
      <c r="L13" s="452" t="s">
        <v>446</v>
      </c>
      <c r="N13" t="s">
        <v>318</v>
      </c>
      <c r="O13" t="s">
        <v>317</v>
      </c>
      <c r="P13" t="s">
        <v>572</v>
      </c>
      <c r="R13" t="s">
        <v>572</v>
      </c>
    </row>
    <row r="14" spans="1:21" ht="18" thickBot="1">
      <c r="A14" s="453" t="s">
        <v>459</v>
      </c>
      <c r="B14" s="450" t="s">
        <v>333</v>
      </c>
      <c r="C14" s="457" t="s">
        <v>583</v>
      </c>
      <c r="D14" s="453" t="s">
        <v>459</v>
      </c>
      <c r="F14" s="370">
        <v>2</v>
      </c>
      <c r="G14" s="390" t="e">
        <f>VLOOKUP(H14,거래처ID!$C$2:$D$8,2,FALSE)</f>
        <v>#N/A</v>
      </c>
      <c r="H14" s="371" t="s">
        <v>261</v>
      </c>
      <c r="I14" s="370">
        <v>2</v>
      </c>
      <c r="J14" s="392" t="s">
        <v>261</v>
      </c>
      <c r="K14" s="451">
        <v>45770</v>
      </c>
      <c r="L14" s="452" t="s">
        <v>446</v>
      </c>
      <c r="N14" t="s">
        <v>318</v>
      </c>
      <c r="O14" t="s">
        <v>317</v>
      </c>
      <c r="P14" t="s">
        <v>572</v>
      </c>
      <c r="R14" t="s">
        <v>572</v>
      </c>
    </row>
    <row r="15" spans="1:21" ht="18" thickBot="1">
      <c r="A15" s="453" t="s">
        <v>460</v>
      </c>
      <c r="B15" s="450" t="s">
        <v>334</v>
      </c>
      <c r="C15" s="457" t="s">
        <v>584</v>
      </c>
      <c r="D15" s="453" t="s">
        <v>460</v>
      </c>
      <c r="F15" s="370">
        <v>2</v>
      </c>
      <c r="G15" s="390" t="e">
        <f>VLOOKUP(H15,거래처ID!$C$2:$D$8,2,FALSE)</f>
        <v>#N/A</v>
      </c>
      <c r="H15" s="371" t="s">
        <v>261</v>
      </c>
      <c r="I15" s="370">
        <v>2</v>
      </c>
      <c r="J15" s="392" t="s">
        <v>261</v>
      </c>
      <c r="K15" s="451">
        <v>45770</v>
      </c>
      <c r="L15" s="452" t="s">
        <v>446</v>
      </c>
      <c r="N15" t="s">
        <v>318</v>
      </c>
      <c r="O15" t="s">
        <v>317</v>
      </c>
      <c r="P15" t="s">
        <v>572</v>
      </c>
      <c r="R15" t="s">
        <v>572</v>
      </c>
    </row>
    <row r="16" spans="1:21" ht="18" thickBot="1">
      <c r="A16" s="453" t="s">
        <v>461</v>
      </c>
      <c r="B16" s="450" t="s">
        <v>335</v>
      </c>
      <c r="C16" s="456" t="s">
        <v>29</v>
      </c>
      <c r="D16" s="453" t="s">
        <v>461</v>
      </c>
      <c r="F16" s="370">
        <v>10</v>
      </c>
      <c r="G16" s="390" t="e">
        <f>VLOOKUP(H16,거래처ID!$C$2:$D$8,2,FALSE)</f>
        <v>#N/A</v>
      </c>
      <c r="H16" s="371" t="s">
        <v>261</v>
      </c>
      <c r="I16" s="370">
        <v>10</v>
      </c>
      <c r="J16" s="392" t="s">
        <v>261</v>
      </c>
      <c r="K16" s="451">
        <v>45770</v>
      </c>
      <c r="L16" s="452" t="s">
        <v>446</v>
      </c>
      <c r="N16" t="s">
        <v>318</v>
      </c>
      <c r="O16" t="s">
        <v>317</v>
      </c>
      <c r="P16" t="s">
        <v>572</v>
      </c>
      <c r="R16" t="s">
        <v>572</v>
      </c>
    </row>
    <row r="17" spans="1:18" ht="18" thickBot="1">
      <c r="A17" s="453" t="s">
        <v>462</v>
      </c>
      <c r="B17" s="450" t="s">
        <v>336</v>
      </c>
      <c r="C17" s="456" t="s">
        <v>30</v>
      </c>
      <c r="D17" s="453" t="s">
        <v>462</v>
      </c>
      <c r="F17" s="370">
        <v>9</v>
      </c>
      <c r="G17" s="390" t="e">
        <f>VLOOKUP(H17,거래처ID!$C$2:$D$8,2,FALSE)</f>
        <v>#N/A</v>
      </c>
      <c r="H17" s="371" t="s">
        <v>261</v>
      </c>
      <c r="I17" s="370">
        <v>9</v>
      </c>
      <c r="J17" s="392" t="s">
        <v>260</v>
      </c>
      <c r="K17" s="451">
        <v>45770</v>
      </c>
      <c r="L17" s="452" t="s">
        <v>446</v>
      </c>
      <c r="N17" t="s">
        <v>318</v>
      </c>
      <c r="O17" t="s">
        <v>317</v>
      </c>
      <c r="P17" t="s">
        <v>572</v>
      </c>
      <c r="R17" t="s">
        <v>572</v>
      </c>
    </row>
    <row r="18" spans="1:18" ht="18" thickBot="1">
      <c r="A18" s="453" t="s">
        <v>463</v>
      </c>
      <c r="B18" s="450" t="s">
        <v>337</v>
      </c>
      <c r="C18" s="457" t="s">
        <v>585</v>
      </c>
      <c r="D18" s="453" t="s">
        <v>463</v>
      </c>
      <c r="F18" s="370">
        <v>1</v>
      </c>
      <c r="G18" s="390" t="e">
        <f>VLOOKUP(H18,거래처ID!$C$2:$D$8,2,FALSE)</f>
        <v>#N/A</v>
      </c>
      <c r="H18" s="371" t="s">
        <v>261</v>
      </c>
      <c r="I18" s="370">
        <v>1</v>
      </c>
      <c r="J18" s="392" t="s">
        <v>261</v>
      </c>
      <c r="K18" s="451">
        <v>45770</v>
      </c>
      <c r="L18" s="452" t="s">
        <v>446</v>
      </c>
      <c r="N18" t="s">
        <v>318</v>
      </c>
      <c r="O18" t="s">
        <v>317</v>
      </c>
      <c r="P18" t="s">
        <v>572</v>
      </c>
      <c r="R18" t="s">
        <v>572</v>
      </c>
    </row>
    <row r="19" spans="1:18" ht="18" thickBot="1">
      <c r="A19" s="453" t="s">
        <v>464</v>
      </c>
      <c r="B19" s="450" t="s">
        <v>338</v>
      </c>
      <c r="C19" s="457" t="s">
        <v>586</v>
      </c>
      <c r="D19" s="453" t="s">
        <v>464</v>
      </c>
      <c r="F19" s="373">
        <v>1</v>
      </c>
      <c r="G19" s="390" t="e">
        <f>VLOOKUP(H19,거래처ID!$C$2:$D$8,2,FALSE)</f>
        <v>#N/A</v>
      </c>
      <c r="H19" s="374" t="s">
        <v>261</v>
      </c>
      <c r="I19" s="373">
        <v>1</v>
      </c>
      <c r="J19" s="393" t="s">
        <v>261</v>
      </c>
      <c r="K19" s="451">
        <v>45770</v>
      </c>
      <c r="L19" s="452" t="s">
        <v>446</v>
      </c>
      <c r="N19" t="s">
        <v>318</v>
      </c>
      <c r="O19" t="s">
        <v>317</v>
      </c>
      <c r="P19" t="s">
        <v>572</v>
      </c>
      <c r="R19" t="s">
        <v>572</v>
      </c>
    </row>
    <row r="20" spans="1:18" ht="18" thickBot="1">
      <c r="A20" s="453" t="s">
        <v>465</v>
      </c>
      <c r="B20" s="450" t="s">
        <v>339</v>
      </c>
      <c r="C20" s="458" t="s">
        <v>257</v>
      </c>
      <c r="D20" s="453" t="s">
        <v>465</v>
      </c>
      <c r="F20" s="385">
        <v>200</v>
      </c>
      <c r="G20" s="390" t="e">
        <f>VLOOKUP(H20,거래처ID!$C$2:$D$8,2,FALSE)</f>
        <v>#N/A</v>
      </c>
      <c r="H20" s="388" t="s">
        <v>259</v>
      </c>
      <c r="I20" s="388">
        <v>8</v>
      </c>
      <c r="J20" s="388" t="s">
        <v>261</v>
      </c>
      <c r="K20" s="451">
        <v>45770</v>
      </c>
      <c r="L20" s="452" t="s">
        <v>446</v>
      </c>
      <c r="M20" t="s">
        <v>319</v>
      </c>
      <c r="N20" t="s">
        <v>318</v>
      </c>
      <c r="O20" t="s">
        <v>317</v>
      </c>
      <c r="P20" t="s">
        <v>572</v>
      </c>
      <c r="R20" t="s">
        <v>572</v>
      </c>
    </row>
    <row r="21" spans="1:18" ht="18" thickBot="1">
      <c r="A21" s="453" t="s">
        <v>466</v>
      </c>
      <c r="B21" s="450" t="s">
        <v>340</v>
      </c>
      <c r="C21" s="455" t="s">
        <v>34</v>
      </c>
      <c r="D21" s="453" t="s">
        <v>466</v>
      </c>
      <c r="F21" s="370">
        <v>100</v>
      </c>
      <c r="G21" s="390" t="e">
        <f>VLOOKUP(H21,거래처ID!$C$2:$D$8,2,FALSE)</f>
        <v>#N/A</v>
      </c>
      <c r="H21" s="371" t="s">
        <v>259</v>
      </c>
      <c r="I21" s="371">
        <v>4</v>
      </c>
      <c r="J21" s="388" t="s">
        <v>261</v>
      </c>
      <c r="K21" s="451">
        <v>45770</v>
      </c>
      <c r="L21" s="452" t="s">
        <v>446</v>
      </c>
      <c r="M21" t="s">
        <v>320</v>
      </c>
      <c r="N21" t="s">
        <v>318</v>
      </c>
      <c r="O21" t="s">
        <v>317</v>
      </c>
      <c r="P21" t="s">
        <v>572</v>
      </c>
      <c r="R21" t="s">
        <v>572</v>
      </c>
    </row>
    <row r="22" spans="1:18" ht="18" thickBot="1">
      <c r="A22" s="453" t="s">
        <v>467</v>
      </c>
      <c r="B22" s="450" t="s">
        <v>341</v>
      </c>
      <c r="C22" s="457" t="s">
        <v>581</v>
      </c>
      <c r="D22" s="453" t="s">
        <v>467</v>
      </c>
      <c r="F22" s="370">
        <v>100</v>
      </c>
      <c r="G22" s="390" t="e">
        <f>VLOOKUP(H22,거래처ID!$C$2:$D$8,2,FALSE)</f>
        <v>#N/A</v>
      </c>
      <c r="H22" s="371" t="s">
        <v>258</v>
      </c>
      <c r="I22" s="371">
        <v>4</v>
      </c>
      <c r="J22" s="388" t="s">
        <v>261</v>
      </c>
      <c r="K22" s="451">
        <v>45770</v>
      </c>
      <c r="L22" s="452" t="s">
        <v>446</v>
      </c>
      <c r="M22" t="s">
        <v>320</v>
      </c>
      <c r="N22" t="s">
        <v>318</v>
      </c>
      <c r="O22" t="s">
        <v>317</v>
      </c>
      <c r="P22" t="s">
        <v>572</v>
      </c>
      <c r="R22" t="s">
        <v>572</v>
      </c>
    </row>
    <row r="23" spans="1:18" ht="18" thickBot="1">
      <c r="A23" s="453" t="s">
        <v>468</v>
      </c>
      <c r="B23" s="450" t="s">
        <v>342</v>
      </c>
      <c r="C23" s="457" t="s">
        <v>582</v>
      </c>
      <c r="D23" s="453" t="s">
        <v>468</v>
      </c>
      <c r="F23" s="383">
        <v>100</v>
      </c>
      <c r="G23" s="390" t="e">
        <f>VLOOKUP(H23,거래처ID!$C$2:$D$8,2,FALSE)</f>
        <v>#N/A</v>
      </c>
      <c r="H23" s="386" t="s">
        <v>258</v>
      </c>
      <c r="I23" s="371">
        <v>4</v>
      </c>
      <c r="J23" s="388" t="s">
        <v>261</v>
      </c>
      <c r="K23" s="451">
        <v>45770</v>
      </c>
      <c r="L23" s="452" t="s">
        <v>446</v>
      </c>
      <c r="M23" t="s">
        <v>320</v>
      </c>
      <c r="N23" t="s">
        <v>318</v>
      </c>
      <c r="O23" t="s">
        <v>317</v>
      </c>
      <c r="P23" t="s">
        <v>572</v>
      </c>
      <c r="R23" t="s">
        <v>572</v>
      </c>
    </row>
    <row r="24" spans="1:18" ht="18" thickBot="1">
      <c r="A24" s="453" t="s">
        <v>469</v>
      </c>
      <c r="B24" s="450" t="s">
        <v>343</v>
      </c>
      <c r="C24" s="459" t="s">
        <v>37</v>
      </c>
      <c r="D24" s="453" t="s">
        <v>469</v>
      </c>
      <c r="F24" s="384">
        <v>1</v>
      </c>
      <c r="G24" s="390" t="e">
        <f>VLOOKUP(H24,거래처ID!$C$2:$D$8,2,FALSE)</f>
        <v>#N/A</v>
      </c>
      <c r="H24" s="390" t="s">
        <v>261</v>
      </c>
      <c r="I24" s="384">
        <v>1</v>
      </c>
      <c r="J24" s="391" t="s">
        <v>261</v>
      </c>
      <c r="K24" s="451">
        <v>45770</v>
      </c>
      <c r="L24" s="452" t="s">
        <v>446</v>
      </c>
      <c r="N24" t="s">
        <v>318</v>
      </c>
      <c r="O24" t="s">
        <v>317</v>
      </c>
      <c r="P24" t="s">
        <v>572</v>
      </c>
      <c r="R24" t="s">
        <v>572</v>
      </c>
    </row>
    <row r="25" spans="1:18" ht="18" thickBot="1">
      <c r="A25" s="453" t="s">
        <v>470</v>
      </c>
      <c r="B25" s="450" t="s">
        <v>344</v>
      </c>
      <c r="C25" s="456" t="s">
        <v>38</v>
      </c>
      <c r="D25" s="453" t="s">
        <v>470</v>
      </c>
      <c r="F25" s="370">
        <v>4</v>
      </c>
      <c r="G25" s="390" t="e">
        <f>VLOOKUP(H25,거래처ID!$C$2:$D$8,2,FALSE)</f>
        <v>#N/A</v>
      </c>
      <c r="H25" s="371" t="s">
        <v>261</v>
      </c>
      <c r="I25" s="370">
        <v>4</v>
      </c>
      <c r="J25" s="392" t="s">
        <v>261</v>
      </c>
      <c r="K25" s="451">
        <v>45770</v>
      </c>
      <c r="L25" s="452" t="s">
        <v>446</v>
      </c>
      <c r="N25" t="s">
        <v>318</v>
      </c>
      <c r="O25" t="s">
        <v>317</v>
      </c>
      <c r="P25" t="s">
        <v>572</v>
      </c>
      <c r="R25" t="s">
        <v>572</v>
      </c>
    </row>
    <row r="26" spans="1:18" ht="18" thickBot="1">
      <c r="A26" s="453" t="s">
        <v>471</v>
      </c>
      <c r="B26" s="450" t="s">
        <v>345</v>
      </c>
      <c r="C26" s="456" t="s">
        <v>39</v>
      </c>
      <c r="D26" s="453" t="s">
        <v>471</v>
      </c>
      <c r="F26" s="370">
        <v>1</v>
      </c>
      <c r="G26" s="390" t="e">
        <f>VLOOKUP(H26,거래처ID!$C$2:$D$8,2,FALSE)</f>
        <v>#N/A</v>
      </c>
      <c r="H26" s="371" t="s">
        <v>261</v>
      </c>
      <c r="I26" s="370">
        <v>1</v>
      </c>
      <c r="J26" s="392" t="s">
        <v>261</v>
      </c>
      <c r="K26" s="451">
        <v>45770</v>
      </c>
      <c r="L26" s="452" t="s">
        <v>446</v>
      </c>
      <c r="N26" t="s">
        <v>318</v>
      </c>
      <c r="O26" t="s">
        <v>317</v>
      </c>
      <c r="P26" t="s">
        <v>572</v>
      </c>
      <c r="R26" t="s">
        <v>572</v>
      </c>
    </row>
    <row r="27" spans="1:18" ht="18" thickBot="1">
      <c r="A27" s="453" t="s">
        <v>472</v>
      </c>
      <c r="B27" s="450" t="s">
        <v>346</v>
      </c>
      <c r="C27" s="456" t="s">
        <v>40</v>
      </c>
      <c r="D27" s="453" t="s">
        <v>472</v>
      </c>
      <c r="F27" s="370">
        <v>3</v>
      </c>
      <c r="G27" s="390" t="e">
        <f>VLOOKUP(H27,거래처ID!$C$2:$D$8,2,FALSE)</f>
        <v>#N/A</v>
      </c>
      <c r="H27" s="371" t="s">
        <v>261</v>
      </c>
      <c r="I27" s="370">
        <v>3</v>
      </c>
      <c r="J27" s="392" t="s">
        <v>261</v>
      </c>
      <c r="K27" s="451">
        <v>45770</v>
      </c>
      <c r="L27" s="452" t="s">
        <v>446</v>
      </c>
      <c r="N27" t="s">
        <v>318</v>
      </c>
      <c r="O27" t="s">
        <v>317</v>
      </c>
      <c r="P27" t="s">
        <v>572</v>
      </c>
      <c r="R27" t="s">
        <v>572</v>
      </c>
    </row>
    <row r="28" spans="1:18" ht="18" thickBot="1">
      <c r="A28" s="453" t="s">
        <v>473</v>
      </c>
      <c r="B28" s="450" t="s">
        <v>347</v>
      </c>
      <c r="C28" s="457" t="s">
        <v>579</v>
      </c>
      <c r="D28" s="453" t="s">
        <v>473</v>
      </c>
      <c r="F28" s="370">
        <v>8</v>
      </c>
      <c r="G28" s="390" t="e">
        <f>VLOOKUP(H28,거래처ID!$C$2:$D$8,2,FALSE)</f>
        <v>#N/A</v>
      </c>
      <c r="H28" s="371" t="s">
        <v>261</v>
      </c>
      <c r="I28" s="370">
        <v>8</v>
      </c>
      <c r="J28" s="392" t="s">
        <v>261</v>
      </c>
      <c r="K28" s="451">
        <v>45770</v>
      </c>
      <c r="L28" s="452" t="s">
        <v>446</v>
      </c>
      <c r="N28" t="s">
        <v>318</v>
      </c>
      <c r="O28" t="s">
        <v>317</v>
      </c>
      <c r="P28" t="s">
        <v>572</v>
      </c>
      <c r="R28" t="s">
        <v>572</v>
      </c>
    </row>
    <row r="29" spans="1:18" ht="18" thickBot="1">
      <c r="A29" s="453" t="s">
        <v>474</v>
      </c>
      <c r="B29" s="450" t="s">
        <v>348</v>
      </c>
      <c r="C29" s="457" t="s">
        <v>580</v>
      </c>
      <c r="D29" s="453" t="s">
        <v>474</v>
      </c>
      <c r="F29" s="370">
        <v>8</v>
      </c>
      <c r="G29" s="390" t="e">
        <f>VLOOKUP(H29,거래처ID!$C$2:$D$8,2,FALSE)</f>
        <v>#N/A</v>
      </c>
      <c r="H29" s="371" t="s">
        <v>260</v>
      </c>
      <c r="I29" s="370">
        <v>8</v>
      </c>
      <c r="J29" s="392" t="s">
        <v>260</v>
      </c>
      <c r="K29" s="451">
        <v>45770</v>
      </c>
      <c r="L29" s="452" t="s">
        <v>446</v>
      </c>
      <c r="N29" t="s">
        <v>318</v>
      </c>
      <c r="O29" t="s">
        <v>317</v>
      </c>
      <c r="P29" t="s">
        <v>572</v>
      </c>
      <c r="R29" t="s">
        <v>572</v>
      </c>
    </row>
    <row r="30" spans="1:18" ht="18" thickBot="1">
      <c r="A30" s="453" t="s">
        <v>475</v>
      </c>
      <c r="B30" s="450" t="s">
        <v>349</v>
      </c>
      <c r="C30" s="460" t="s">
        <v>42</v>
      </c>
      <c r="D30" s="453" t="s">
        <v>475</v>
      </c>
      <c r="F30" s="373">
        <v>6</v>
      </c>
      <c r="G30" s="390" t="e">
        <f>VLOOKUP(H30,거래처ID!$C$2:$D$8,2,FALSE)</f>
        <v>#N/A</v>
      </c>
      <c r="H30" s="374" t="s">
        <v>261</v>
      </c>
      <c r="I30" s="373">
        <v>6</v>
      </c>
      <c r="J30" s="393" t="s">
        <v>261</v>
      </c>
      <c r="K30" s="451">
        <v>45770</v>
      </c>
      <c r="L30" s="452" t="s">
        <v>446</v>
      </c>
      <c r="N30" t="s">
        <v>318</v>
      </c>
      <c r="O30" t="s">
        <v>317</v>
      </c>
      <c r="P30" t="s">
        <v>572</v>
      </c>
      <c r="R30" t="s">
        <v>572</v>
      </c>
    </row>
    <row r="31" spans="1:18" ht="18" thickBot="1">
      <c r="A31" s="453" t="s">
        <v>476</v>
      </c>
      <c r="B31" s="450" t="s">
        <v>350</v>
      </c>
      <c r="C31" s="458" t="s">
        <v>44</v>
      </c>
      <c r="D31" s="453" t="s">
        <v>476</v>
      </c>
      <c r="F31" s="385">
        <v>4</v>
      </c>
      <c r="G31" s="390" t="e">
        <f>VLOOKUP(H31,거래처ID!$C$2:$D$8,2,FALSE)</f>
        <v>#N/A</v>
      </c>
      <c r="H31" s="388" t="s">
        <v>262</v>
      </c>
      <c r="I31" s="385">
        <v>4</v>
      </c>
      <c r="J31" s="389" t="s">
        <v>263</v>
      </c>
      <c r="K31" s="451">
        <v>45770</v>
      </c>
      <c r="L31" s="452" t="s">
        <v>446</v>
      </c>
      <c r="N31" t="s">
        <v>318</v>
      </c>
      <c r="O31" t="s">
        <v>317</v>
      </c>
      <c r="P31" t="s">
        <v>572</v>
      </c>
      <c r="R31" t="s">
        <v>572</v>
      </c>
    </row>
    <row r="32" spans="1:18" ht="18" thickBot="1">
      <c r="A32" s="453" t="s">
        <v>477</v>
      </c>
      <c r="B32" s="450" t="s">
        <v>351</v>
      </c>
      <c r="C32" s="455" t="s">
        <v>45</v>
      </c>
      <c r="D32" s="453" t="s">
        <v>477</v>
      </c>
      <c r="F32" s="370">
        <v>4</v>
      </c>
      <c r="G32" s="390" t="e">
        <f>VLOOKUP(H32,거래처ID!$C$2:$D$8,2,FALSE)</f>
        <v>#N/A</v>
      </c>
      <c r="H32" s="371" t="s">
        <v>262</v>
      </c>
      <c r="I32" s="370">
        <v>4</v>
      </c>
      <c r="J32" s="372" t="s">
        <v>262</v>
      </c>
      <c r="K32" s="451">
        <v>45770</v>
      </c>
      <c r="L32" s="452" t="s">
        <v>446</v>
      </c>
      <c r="N32" t="s">
        <v>318</v>
      </c>
      <c r="O32" t="s">
        <v>317</v>
      </c>
      <c r="P32" t="s">
        <v>572</v>
      </c>
      <c r="R32" t="s">
        <v>572</v>
      </c>
    </row>
    <row r="33" spans="1:18" ht="18" thickBot="1">
      <c r="A33" s="453" t="s">
        <v>478</v>
      </c>
      <c r="B33" s="450" t="s">
        <v>352</v>
      </c>
      <c r="C33" s="456" t="s">
        <v>46</v>
      </c>
      <c r="D33" s="453" t="s">
        <v>478</v>
      </c>
      <c r="F33" s="370">
        <v>2</v>
      </c>
      <c r="G33" s="390" t="e">
        <f>VLOOKUP(H33,거래처ID!$C$2:$D$8,2,FALSE)</f>
        <v>#N/A</v>
      </c>
      <c r="H33" s="371" t="s">
        <v>262</v>
      </c>
      <c r="I33" s="370">
        <v>2</v>
      </c>
      <c r="J33" s="372" t="s">
        <v>263</v>
      </c>
      <c r="K33" s="451">
        <v>45770</v>
      </c>
      <c r="L33" s="452" t="s">
        <v>446</v>
      </c>
      <c r="N33" t="s">
        <v>318</v>
      </c>
      <c r="O33" t="s">
        <v>317</v>
      </c>
      <c r="P33" t="s">
        <v>572</v>
      </c>
      <c r="R33" t="s">
        <v>572</v>
      </c>
    </row>
    <row r="34" spans="1:18" ht="18" thickBot="1">
      <c r="A34" s="453" t="s">
        <v>479</v>
      </c>
      <c r="B34" s="450" t="s">
        <v>353</v>
      </c>
      <c r="C34" s="456" t="s">
        <v>47</v>
      </c>
      <c r="D34" s="453" t="s">
        <v>479</v>
      </c>
      <c r="F34" s="370">
        <v>10</v>
      </c>
      <c r="G34" s="390" t="e">
        <f>VLOOKUP(H34,거래처ID!$C$2:$D$8,2,FALSE)</f>
        <v>#N/A</v>
      </c>
      <c r="H34" s="371" t="s">
        <v>262</v>
      </c>
      <c r="I34" s="370">
        <v>10</v>
      </c>
      <c r="J34" s="372" t="s">
        <v>263</v>
      </c>
      <c r="K34" s="451">
        <v>45770</v>
      </c>
      <c r="L34" s="452" t="s">
        <v>446</v>
      </c>
      <c r="N34" t="s">
        <v>318</v>
      </c>
      <c r="O34" t="s">
        <v>317</v>
      </c>
      <c r="P34" t="s">
        <v>572</v>
      </c>
      <c r="R34" t="s">
        <v>572</v>
      </c>
    </row>
    <row r="35" spans="1:18" ht="18" thickBot="1">
      <c r="A35" s="453" t="s">
        <v>480</v>
      </c>
      <c r="B35" s="450" t="s">
        <v>354</v>
      </c>
      <c r="C35" s="455" t="s">
        <v>48</v>
      </c>
      <c r="D35" s="453" t="s">
        <v>480</v>
      </c>
      <c r="F35" s="370">
        <v>4</v>
      </c>
      <c r="G35" s="390" t="e">
        <f>VLOOKUP(H35,거래처ID!$C$2:$D$8,2,FALSE)</f>
        <v>#N/A</v>
      </c>
      <c r="H35" s="371" t="s">
        <v>262</v>
      </c>
      <c r="I35" s="370">
        <v>4</v>
      </c>
      <c r="J35" s="372" t="s">
        <v>263</v>
      </c>
      <c r="K35" s="451">
        <v>45770</v>
      </c>
      <c r="L35" s="452" t="s">
        <v>446</v>
      </c>
      <c r="N35" t="s">
        <v>318</v>
      </c>
      <c r="O35" t="s">
        <v>317</v>
      </c>
      <c r="P35" t="s">
        <v>572</v>
      </c>
      <c r="R35" t="s">
        <v>572</v>
      </c>
    </row>
    <row r="36" spans="1:18" ht="18" thickBot="1">
      <c r="A36" s="453" t="s">
        <v>481</v>
      </c>
      <c r="B36" s="450" t="s">
        <v>355</v>
      </c>
      <c r="C36" s="461" t="s">
        <v>49</v>
      </c>
      <c r="D36" s="453" t="s">
        <v>481</v>
      </c>
      <c r="F36" s="383">
        <v>2</v>
      </c>
      <c r="G36" s="390" t="e">
        <f>VLOOKUP(H36,거래처ID!$C$2:$D$8,2,FALSE)</f>
        <v>#N/A</v>
      </c>
      <c r="H36" s="386" t="s">
        <v>262</v>
      </c>
      <c r="I36" s="383">
        <v>2</v>
      </c>
      <c r="J36" s="387" t="s">
        <v>263</v>
      </c>
      <c r="K36" s="451">
        <v>45770</v>
      </c>
      <c r="L36" s="452" t="s">
        <v>446</v>
      </c>
      <c r="N36" t="s">
        <v>318</v>
      </c>
      <c r="O36" t="s">
        <v>317</v>
      </c>
      <c r="P36" t="s">
        <v>572</v>
      </c>
      <c r="R36" t="s">
        <v>572</v>
      </c>
    </row>
    <row r="37" spans="1:18" ht="18" thickBot="1">
      <c r="A37" s="453" t="s">
        <v>482</v>
      </c>
      <c r="B37" s="450" t="s">
        <v>356</v>
      </c>
      <c r="C37" s="462" t="s">
        <v>575</v>
      </c>
      <c r="D37" s="453" t="s">
        <v>482</v>
      </c>
      <c r="F37" s="384">
        <v>2400</v>
      </c>
      <c r="G37" s="390" t="e">
        <f>VLOOKUP(H37,거래처ID!$C$2:$D$8,2,FALSE)</f>
        <v>#N/A</v>
      </c>
      <c r="H37" s="390" t="s">
        <v>286</v>
      </c>
      <c r="I37" s="384">
        <v>2400</v>
      </c>
      <c r="J37" s="391" t="s">
        <v>286</v>
      </c>
      <c r="K37" s="451">
        <v>45770</v>
      </c>
      <c r="L37" s="452" t="s">
        <v>446</v>
      </c>
      <c r="N37" t="s">
        <v>318</v>
      </c>
      <c r="O37" t="s">
        <v>317</v>
      </c>
      <c r="P37" t="s">
        <v>572</v>
      </c>
      <c r="R37" t="s">
        <v>572</v>
      </c>
    </row>
    <row r="38" spans="1:18" ht="18" thickBot="1">
      <c r="A38" s="453" t="s">
        <v>483</v>
      </c>
      <c r="B38" s="450" t="s">
        <v>357</v>
      </c>
      <c r="C38" s="462" t="s">
        <v>576</v>
      </c>
      <c r="D38" s="453" t="s">
        <v>483</v>
      </c>
      <c r="F38" s="370">
        <v>2400</v>
      </c>
      <c r="G38" s="390" t="e">
        <f>VLOOKUP(H38,거래처ID!$C$2:$D$8,2,FALSE)</f>
        <v>#N/A</v>
      </c>
      <c r="H38" s="371" t="s">
        <v>285</v>
      </c>
      <c r="I38" s="370">
        <v>2400</v>
      </c>
      <c r="J38" s="392" t="s">
        <v>285</v>
      </c>
      <c r="K38" s="451">
        <v>45770</v>
      </c>
      <c r="L38" s="452" t="s">
        <v>446</v>
      </c>
      <c r="N38" t="s">
        <v>318</v>
      </c>
      <c r="O38" t="s">
        <v>317</v>
      </c>
      <c r="P38" t="s">
        <v>572</v>
      </c>
      <c r="R38" t="s">
        <v>572</v>
      </c>
    </row>
    <row r="39" spans="1:18" ht="18" thickBot="1">
      <c r="A39" s="453" t="s">
        <v>484</v>
      </c>
      <c r="B39" s="450" t="s">
        <v>358</v>
      </c>
      <c r="C39" s="457" t="s">
        <v>577</v>
      </c>
      <c r="D39" s="453" t="s">
        <v>484</v>
      </c>
      <c r="F39" s="370">
        <v>2400</v>
      </c>
      <c r="G39" s="390" t="e">
        <f>VLOOKUP(H39,거래처ID!$C$2:$D$8,2,FALSE)</f>
        <v>#N/A</v>
      </c>
      <c r="H39" s="371" t="s">
        <v>285</v>
      </c>
      <c r="I39" s="370">
        <v>2400</v>
      </c>
      <c r="J39" s="392" t="s">
        <v>285</v>
      </c>
      <c r="K39" s="451">
        <v>45770</v>
      </c>
      <c r="L39" s="452" t="s">
        <v>446</v>
      </c>
      <c r="N39" t="s">
        <v>318</v>
      </c>
      <c r="O39" t="s">
        <v>317</v>
      </c>
      <c r="P39" t="s">
        <v>572</v>
      </c>
      <c r="R39" t="s">
        <v>572</v>
      </c>
    </row>
    <row r="40" spans="1:18" ht="18" thickBot="1">
      <c r="A40" s="453" t="s">
        <v>485</v>
      </c>
      <c r="B40" s="450" t="s">
        <v>359</v>
      </c>
      <c r="C40" s="457" t="s">
        <v>578</v>
      </c>
      <c r="D40" s="453" t="s">
        <v>485</v>
      </c>
      <c r="F40" s="370">
        <v>2400</v>
      </c>
      <c r="G40" s="390" t="e">
        <f>VLOOKUP(H40,거래처ID!$C$2:$D$8,2,FALSE)</f>
        <v>#N/A</v>
      </c>
      <c r="H40" s="371" t="s">
        <v>285</v>
      </c>
      <c r="I40" s="370">
        <v>2400</v>
      </c>
      <c r="J40" s="392" t="s">
        <v>285</v>
      </c>
      <c r="K40" s="451">
        <v>45770</v>
      </c>
      <c r="L40" s="452" t="s">
        <v>446</v>
      </c>
      <c r="N40" t="s">
        <v>318</v>
      </c>
      <c r="O40" t="s">
        <v>317</v>
      </c>
      <c r="P40" t="s">
        <v>572</v>
      </c>
      <c r="R40" t="s">
        <v>572</v>
      </c>
    </row>
    <row r="41" spans="1:18" ht="18" thickBot="1">
      <c r="A41" s="453" t="s">
        <v>486</v>
      </c>
      <c r="B41" s="450" t="s">
        <v>360</v>
      </c>
      <c r="C41" s="456" t="s">
        <v>53</v>
      </c>
      <c r="D41" s="453" t="s">
        <v>486</v>
      </c>
      <c r="F41" s="370">
        <v>2400</v>
      </c>
      <c r="G41" s="390" t="e">
        <f>VLOOKUP(H41,거래처ID!$C$2:$D$8,2,FALSE)</f>
        <v>#N/A</v>
      </c>
      <c r="H41" s="371" t="s">
        <v>285</v>
      </c>
      <c r="I41" s="370">
        <v>2400</v>
      </c>
      <c r="J41" s="392" t="s">
        <v>286</v>
      </c>
      <c r="K41" s="451">
        <v>45770</v>
      </c>
      <c r="L41" s="452" t="s">
        <v>446</v>
      </c>
      <c r="N41" t="s">
        <v>318</v>
      </c>
      <c r="O41" t="s">
        <v>317</v>
      </c>
      <c r="P41" t="s">
        <v>572</v>
      </c>
      <c r="R41" t="s">
        <v>572</v>
      </c>
    </row>
    <row r="42" spans="1:18" ht="18" thickBot="1">
      <c r="A42" s="453" t="s">
        <v>487</v>
      </c>
      <c r="B42" s="450" t="s">
        <v>361</v>
      </c>
      <c r="C42" s="455" t="s">
        <v>54</v>
      </c>
      <c r="D42" s="453" t="s">
        <v>487</v>
      </c>
      <c r="F42" s="370">
        <v>60100</v>
      </c>
      <c r="G42" s="390" t="e">
        <f>VLOOKUP(H42,거래처ID!$C$2:$D$8,2,FALSE)</f>
        <v>#N/A</v>
      </c>
      <c r="H42" s="371" t="s">
        <v>286</v>
      </c>
      <c r="I42" s="370">
        <v>60100</v>
      </c>
      <c r="J42" s="392" t="s">
        <v>285</v>
      </c>
      <c r="K42" s="451">
        <v>45770</v>
      </c>
      <c r="L42" s="452" t="s">
        <v>446</v>
      </c>
      <c r="N42" t="s">
        <v>318</v>
      </c>
      <c r="O42" t="s">
        <v>317</v>
      </c>
      <c r="P42" t="s">
        <v>572</v>
      </c>
      <c r="R42" t="s">
        <v>572</v>
      </c>
    </row>
    <row r="43" spans="1:18" ht="18" thickBot="1">
      <c r="A43" s="453" t="s">
        <v>488</v>
      </c>
      <c r="B43" s="450" t="s">
        <v>362</v>
      </c>
      <c r="C43" s="455" t="s">
        <v>55</v>
      </c>
      <c r="D43" s="453" t="s">
        <v>488</v>
      </c>
      <c r="F43" s="370">
        <v>60100</v>
      </c>
      <c r="G43" s="390" t="e">
        <f>VLOOKUP(H43,거래처ID!$C$2:$D$8,2,FALSE)</f>
        <v>#N/A</v>
      </c>
      <c r="H43" s="371" t="s">
        <v>286</v>
      </c>
      <c r="I43" s="370">
        <v>60100</v>
      </c>
      <c r="J43" s="392" t="s">
        <v>285</v>
      </c>
      <c r="K43" s="451">
        <v>45770</v>
      </c>
      <c r="L43" s="452" t="s">
        <v>446</v>
      </c>
      <c r="N43" t="s">
        <v>318</v>
      </c>
      <c r="O43" t="s">
        <v>317</v>
      </c>
      <c r="P43" t="s">
        <v>572</v>
      </c>
      <c r="R43" t="s">
        <v>572</v>
      </c>
    </row>
    <row r="44" spans="1:18" ht="18" thickBot="1">
      <c r="A44" s="453" t="s">
        <v>489</v>
      </c>
      <c r="B44" s="450" t="s">
        <v>363</v>
      </c>
      <c r="C44" s="455" t="s">
        <v>56</v>
      </c>
      <c r="D44" s="453" t="s">
        <v>489</v>
      </c>
      <c r="F44" s="370">
        <v>600</v>
      </c>
      <c r="G44" s="390" t="e">
        <f>VLOOKUP(H44,거래처ID!$C$2:$D$8,2,FALSE)</f>
        <v>#N/A</v>
      </c>
      <c r="H44" s="371" t="s">
        <v>286</v>
      </c>
      <c r="I44" s="370">
        <v>600</v>
      </c>
      <c r="J44" s="392" t="s">
        <v>285</v>
      </c>
      <c r="K44" s="451">
        <v>45770</v>
      </c>
      <c r="L44" s="452" t="s">
        <v>446</v>
      </c>
      <c r="N44" t="s">
        <v>318</v>
      </c>
      <c r="O44" t="s">
        <v>317</v>
      </c>
      <c r="P44" t="s">
        <v>572</v>
      </c>
      <c r="R44" t="s">
        <v>572</v>
      </c>
    </row>
    <row r="45" spans="1:18" ht="18" thickBot="1">
      <c r="A45" s="453" t="s">
        <v>490</v>
      </c>
      <c r="B45" s="450" t="s">
        <v>364</v>
      </c>
      <c r="C45" s="463" t="s">
        <v>57</v>
      </c>
      <c r="D45" s="453" t="s">
        <v>490</v>
      </c>
      <c r="F45" s="373">
        <v>600</v>
      </c>
      <c r="G45" s="390" t="e">
        <f>VLOOKUP(H45,거래처ID!$C$2:$D$8,2,FALSE)</f>
        <v>#N/A</v>
      </c>
      <c r="H45" s="374" t="s">
        <v>285</v>
      </c>
      <c r="I45" s="373">
        <v>600</v>
      </c>
      <c r="J45" s="393" t="s">
        <v>285</v>
      </c>
      <c r="K45" s="451">
        <v>45770</v>
      </c>
      <c r="L45" s="452" t="s">
        <v>446</v>
      </c>
      <c r="N45" t="s">
        <v>318</v>
      </c>
      <c r="O45" t="s">
        <v>317</v>
      </c>
      <c r="P45" t="s">
        <v>572</v>
      </c>
      <c r="R45" t="s">
        <v>572</v>
      </c>
    </row>
    <row r="46" spans="1:18" ht="18" thickBot="1">
      <c r="A46" s="453" t="s">
        <v>491</v>
      </c>
      <c r="B46" s="450" t="s">
        <v>365</v>
      </c>
      <c r="C46" s="464" t="s">
        <v>291</v>
      </c>
      <c r="D46" s="453" t="s">
        <v>491</v>
      </c>
      <c r="F46" s="396">
        <v>300</v>
      </c>
      <c r="G46" s="390" t="e">
        <f>VLOOKUP(H46,거래처ID!$C$2:$D$8,2,FALSE)</f>
        <v>#N/A</v>
      </c>
      <c r="H46" s="374" t="s">
        <v>285</v>
      </c>
      <c r="I46" s="396">
        <v>300</v>
      </c>
      <c r="J46" s="393" t="s">
        <v>285</v>
      </c>
      <c r="K46" s="451">
        <v>45770</v>
      </c>
      <c r="L46" s="452" t="s">
        <v>446</v>
      </c>
      <c r="N46" t="s">
        <v>318</v>
      </c>
      <c r="O46" t="s">
        <v>317</v>
      </c>
      <c r="P46" t="s">
        <v>572</v>
      </c>
      <c r="R46" t="s">
        <v>572</v>
      </c>
    </row>
    <row r="47" spans="1:18" ht="18" thickBot="1">
      <c r="A47" s="453" t="s">
        <v>492</v>
      </c>
      <c r="B47" s="450" t="s">
        <v>366</v>
      </c>
      <c r="C47" s="458" t="s">
        <v>58</v>
      </c>
      <c r="D47" s="453" t="s">
        <v>492</v>
      </c>
      <c r="F47" s="385">
        <v>10</v>
      </c>
      <c r="G47" s="390" t="e">
        <f>VLOOKUP(H47,거래처ID!$C$2:$D$8,2,FALSE)</f>
        <v>#N/A</v>
      </c>
      <c r="H47" s="388" t="s">
        <v>261</v>
      </c>
      <c r="I47" s="385">
        <v>10</v>
      </c>
      <c r="J47" s="389" t="s">
        <v>261</v>
      </c>
      <c r="K47" s="451">
        <v>45770</v>
      </c>
      <c r="L47" s="452" t="s">
        <v>446</v>
      </c>
      <c r="N47" t="s">
        <v>318</v>
      </c>
      <c r="O47" t="s">
        <v>317</v>
      </c>
      <c r="P47" t="s">
        <v>572</v>
      </c>
      <c r="R47" t="s">
        <v>572</v>
      </c>
    </row>
    <row r="48" spans="1:18" ht="18" thickBot="1">
      <c r="A48" s="453" t="s">
        <v>493</v>
      </c>
      <c r="B48" s="450" t="s">
        <v>367</v>
      </c>
      <c r="C48" s="455" t="s">
        <v>59</v>
      </c>
      <c r="D48" s="453" t="s">
        <v>493</v>
      </c>
      <c r="F48" s="370">
        <v>100</v>
      </c>
      <c r="G48" s="390" t="e">
        <f>VLOOKUP(H48,거래처ID!$C$2:$D$8,2,FALSE)</f>
        <v>#N/A</v>
      </c>
      <c r="H48" s="371" t="s">
        <v>260</v>
      </c>
      <c r="I48" s="370">
        <v>100</v>
      </c>
      <c r="J48" s="372" t="s">
        <v>260</v>
      </c>
      <c r="K48" s="451">
        <v>45770</v>
      </c>
      <c r="L48" s="452" t="s">
        <v>446</v>
      </c>
      <c r="N48" t="s">
        <v>318</v>
      </c>
      <c r="O48" t="s">
        <v>317</v>
      </c>
      <c r="P48" t="s">
        <v>572</v>
      </c>
      <c r="R48" t="s">
        <v>572</v>
      </c>
    </row>
    <row r="49" spans="1:18" ht="18" thickBot="1">
      <c r="A49" s="453" t="s">
        <v>494</v>
      </c>
      <c r="B49" s="450" t="s">
        <v>368</v>
      </c>
      <c r="C49" s="455" t="s">
        <v>60</v>
      </c>
      <c r="D49" s="453" t="s">
        <v>494</v>
      </c>
      <c r="F49" s="370">
        <v>1</v>
      </c>
      <c r="G49" s="390" t="e">
        <f>VLOOKUP(H49,거래처ID!$C$2:$D$8,2,FALSE)</f>
        <v>#N/A</v>
      </c>
      <c r="H49" s="371" t="s">
        <v>262</v>
      </c>
      <c r="I49" s="370">
        <v>1</v>
      </c>
      <c r="J49" s="372" t="s">
        <v>263</v>
      </c>
      <c r="K49" s="451">
        <v>45770</v>
      </c>
      <c r="L49" s="452" t="s">
        <v>446</v>
      </c>
      <c r="N49" t="s">
        <v>318</v>
      </c>
      <c r="O49" t="s">
        <v>317</v>
      </c>
      <c r="P49" t="s">
        <v>572</v>
      </c>
      <c r="R49" t="s">
        <v>572</v>
      </c>
    </row>
    <row r="50" spans="1:18" ht="18" thickBot="1">
      <c r="A50" s="453" t="s">
        <v>495</v>
      </c>
      <c r="B50" s="450" t="s">
        <v>369</v>
      </c>
      <c r="C50" s="455" t="s">
        <v>61</v>
      </c>
      <c r="D50" s="453" t="s">
        <v>495</v>
      </c>
      <c r="F50" s="370">
        <v>1</v>
      </c>
      <c r="G50" s="390" t="e">
        <f>VLOOKUP(H50,거래처ID!$C$2:$D$8,2,FALSE)</f>
        <v>#N/A</v>
      </c>
      <c r="H50" s="371" t="s">
        <v>262</v>
      </c>
      <c r="I50" s="370">
        <v>1</v>
      </c>
      <c r="J50" s="372" t="s">
        <v>262</v>
      </c>
      <c r="K50" s="451">
        <v>45770</v>
      </c>
      <c r="L50" s="452" t="s">
        <v>446</v>
      </c>
      <c r="N50" t="s">
        <v>318</v>
      </c>
      <c r="O50" t="s">
        <v>317</v>
      </c>
      <c r="P50" t="s">
        <v>572</v>
      </c>
      <c r="R50" t="s">
        <v>572</v>
      </c>
    </row>
    <row r="51" spans="1:18" ht="18" thickBot="1">
      <c r="A51" s="453" t="s">
        <v>496</v>
      </c>
      <c r="B51" s="450" t="s">
        <v>370</v>
      </c>
      <c r="C51" s="465" t="s">
        <v>62</v>
      </c>
      <c r="D51" s="453" t="s">
        <v>496</v>
      </c>
      <c r="F51" s="373">
        <v>1</v>
      </c>
      <c r="G51" s="390" t="e">
        <f>VLOOKUP(H51,거래처ID!$C$2:$D$8,2,FALSE)</f>
        <v>#N/A</v>
      </c>
      <c r="H51" s="374" t="s">
        <v>262</v>
      </c>
      <c r="I51" s="373">
        <v>1</v>
      </c>
      <c r="J51" s="375" t="s">
        <v>262</v>
      </c>
      <c r="K51" s="451">
        <v>45770</v>
      </c>
      <c r="L51" s="452" t="s">
        <v>446</v>
      </c>
      <c r="N51" t="s">
        <v>318</v>
      </c>
      <c r="O51" t="s">
        <v>317</v>
      </c>
      <c r="P51" t="s">
        <v>572</v>
      </c>
      <c r="R51" t="s">
        <v>572</v>
      </c>
    </row>
    <row r="52" spans="1:18" ht="18" thickBot="1">
      <c r="A52" s="453" t="s">
        <v>497</v>
      </c>
      <c r="B52" s="450" t="s">
        <v>371</v>
      </c>
      <c r="C52" s="466" t="s">
        <v>64</v>
      </c>
      <c r="D52" s="453" t="s">
        <v>497</v>
      </c>
      <c r="F52" s="376">
        <v>1</v>
      </c>
      <c r="G52" s="390" t="e">
        <f>VLOOKUP(H52,거래처ID!$C$2:$D$8,2,FALSE)</f>
        <v>#N/A</v>
      </c>
      <c r="H52" s="377" t="s">
        <v>261</v>
      </c>
      <c r="I52" s="376">
        <v>1</v>
      </c>
      <c r="J52" s="378" t="s">
        <v>261</v>
      </c>
      <c r="K52" s="451">
        <v>45770</v>
      </c>
      <c r="L52" s="452" t="s">
        <v>446</v>
      </c>
      <c r="N52" t="s">
        <v>318</v>
      </c>
      <c r="O52" t="s">
        <v>317</v>
      </c>
      <c r="P52" t="s">
        <v>572</v>
      </c>
      <c r="R52" t="s">
        <v>572</v>
      </c>
    </row>
    <row r="53" spans="1:18" ht="18" thickBot="1">
      <c r="A53" s="453" t="s">
        <v>498</v>
      </c>
      <c r="B53" s="450" t="s">
        <v>372</v>
      </c>
      <c r="C53" s="455" t="s">
        <v>65</v>
      </c>
      <c r="D53" s="453" t="s">
        <v>498</v>
      </c>
      <c r="F53" s="379">
        <v>1</v>
      </c>
      <c r="G53" s="390" t="e">
        <f>VLOOKUP(H53,거래처ID!$C$2:$D$8,2,FALSE)</f>
        <v>#N/A</v>
      </c>
      <c r="H53" s="380" t="s">
        <v>262</v>
      </c>
      <c r="I53" s="379">
        <v>1</v>
      </c>
      <c r="J53" s="381" t="s">
        <v>263</v>
      </c>
      <c r="K53" s="451">
        <v>45770</v>
      </c>
      <c r="L53" s="452" t="s">
        <v>446</v>
      </c>
      <c r="N53" t="s">
        <v>318</v>
      </c>
      <c r="O53" t="s">
        <v>317</v>
      </c>
      <c r="P53" t="s">
        <v>572</v>
      </c>
      <c r="R53" t="s">
        <v>572</v>
      </c>
    </row>
    <row r="54" spans="1:18" ht="18" thickBot="1">
      <c r="A54" s="453" t="s">
        <v>499</v>
      </c>
      <c r="B54" s="450" t="s">
        <v>373</v>
      </c>
      <c r="C54" s="455" t="s">
        <v>66</v>
      </c>
      <c r="D54" s="453" t="s">
        <v>499</v>
      </c>
      <c r="F54" s="379">
        <v>1</v>
      </c>
      <c r="G54" s="390" t="e">
        <f>VLOOKUP(H54,거래처ID!$C$2:$D$8,2,FALSE)</f>
        <v>#N/A</v>
      </c>
      <c r="H54" s="380" t="s">
        <v>262</v>
      </c>
      <c r="I54" s="379">
        <v>1</v>
      </c>
      <c r="J54" s="381" t="s">
        <v>263</v>
      </c>
      <c r="K54" s="451">
        <v>45770</v>
      </c>
      <c r="L54" s="452" t="s">
        <v>446</v>
      </c>
      <c r="N54" t="s">
        <v>318</v>
      </c>
      <c r="O54" t="s">
        <v>317</v>
      </c>
      <c r="P54" t="s">
        <v>572</v>
      </c>
      <c r="R54" t="s">
        <v>572</v>
      </c>
    </row>
    <row r="55" spans="1:18" ht="18" thickBot="1">
      <c r="A55" s="453" t="s">
        <v>500</v>
      </c>
      <c r="B55" s="450" t="s">
        <v>374</v>
      </c>
      <c r="C55" s="455" t="s">
        <v>67</v>
      </c>
      <c r="D55" s="453" t="s">
        <v>500</v>
      </c>
      <c r="F55" s="379">
        <v>1</v>
      </c>
      <c r="G55" s="390" t="e">
        <f>VLOOKUP(H55,거래처ID!$C$2:$D$8,2,FALSE)</f>
        <v>#N/A</v>
      </c>
      <c r="H55" s="380" t="s">
        <v>262</v>
      </c>
      <c r="I55" s="379">
        <v>1</v>
      </c>
      <c r="J55" s="381" t="s">
        <v>263</v>
      </c>
      <c r="K55" s="451">
        <v>45770</v>
      </c>
      <c r="L55" s="452" t="s">
        <v>446</v>
      </c>
      <c r="N55" t="s">
        <v>318</v>
      </c>
      <c r="O55" t="s">
        <v>317</v>
      </c>
      <c r="P55" t="s">
        <v>572</v>
      </c>
      <c r="R55" t="s">
        <v>572</v>
      </c>
    </row>
    <row r="56" spans="1:18" ht="18" thickBot="1">
      <c r="A56" s="453" t="s">
        <v>501</v>
      </c>
      <c r="B56" s="450" t="s">
        <v>375</v>
      </c>
      <c r="C56" s="455" t="s">
        <v>68</v>
      </c>
      <c r="D56" s="453" t="s">
        <v>501</v>
      </c>
      <c r="F56" s="379">
        <v>1</v>
      </c>
      <c r="G56" s="390" t="e">
        <f>VLOOKUP(H56,거래처ID!$C$2:$D$8,2,FALSE)</f>
        <v>#N/A</v>
      </c>
      <c r="H56" s="380" t="s">
        <v>262</v>
      </c>
      <c r="I56" s="379">
        <v>1</v>
      </c>
      <c r="J56" s="381" t="s">
        <v>263</v>
      </c>
      <c r="K56" s="451">
        <v>45770</v>
      </c>
      <c r="L56" s="452" t="s">
        <v>446</v>
      </c>
      <c r="N56" t="s">
        <v>318</v>
      </c>
      <c r="O56" t="s">
        <v>317</v>
      </c>
      <c r="P56" t="s">
        <v>572</v>
      </c>
      <c r="R56" t="s">
        <v>572</v>
      </c>
    </row>
    <row r="57" spans="1:18" ht="18" thickBot="1">
      <c r="A57" s="453" t="s">
        <v>502</v>
      </c>
      <c r="B57" s="450" t="s">
        <v>376</v>
      </c>
      <c r="C57" s="455" t="s">
        <v>69</v>
      </c>
      <c r="D57" s="453" t="s">
        <v>502</v>
      </c>
      <c r="F57" s="379">
        <v>5000</v>
      </c>
      <c r="G57" s="390" t="e">
        <f>VLOOKUP(H57,거래처ID!$C$2:$D$8,2,FALSE)</f>
        <v>#N/A</v>
      </c>
      <c r="H57" s="380" t="s">
        <v>262</v>
      </c>
      <c r="I57" s="379">
        <v>5000</v>
      </c>
      <c r="J57" s="381" t="s">
        <v>263</v>
      </c>
      <c r="K57" s="451">
        <v>45770</v>
      </c>
      <c r="L57" s="452" t="s">
        <v>446</v>
      </c>
      <c r="N57" t="s">
        <v>318</v>
      </c>
      <c r="O57" t="s">
        <v>317</v>
      </c>
      <c r="P57" t="s">
        <v>572</v>
      </c>
      <c r="R57" t="s">
        <v>572</v>
      </c>
    </row>
    <row r="58" spans="1:18" ht="18" thickBot="1">
      <c r="A58" s="453" t="s">
        <v>503</v>
      </c>
      <c r="B58" s="450" t="s">
        <v>377</v>
      </c>
      <c r="C58" s="455" t="s">
        <v>70</v>
      </c>
      <c r="D58" s="453" t="s">
        <v>503</v>
      </c>
      <c r="F58" s="379">
        <v>10000</v>
      </c>
      <c r="G58" s="390" t="e">
        <f>VLOOKUP(H58,거래처ID!$C$2:$D$8,2,FALSE)</f>
        <v>#N/A</v>
      </c>
      <c r="H58" s="380" t="s">
        <v>262</v>
      </c>
      <c r="I58" s="379">
        <v>10000</v>
      </c>
      <c r="J58" s="381" t="s">
        <v>263</v>
      </c>
      <c r="K58" s="451">
        <v>45770</v>
      </c>
      <c r="L58" s="452" t="s">
        <v>446</v>
      </c>
      <c r="N58" t="s">
        <v>318</v>
      </c>
      <c r="O58" t="s">
        <v>317</v>
      </c>
      <c r="P58" t="s">
        <v>572</v>
      </c>
      <c r="R58" t="s">
        <v>572</v>
      </c>
    </row>
    <row r="59" spans="1:18" ht="18" thickBot="1">
      <c r="A59" s="453" t="s">
        <v>504</v>
      </c>
      <c r="B59" s="450" t="s">
        <v>378</v>
      </c>
      <c r="C59" s="455" t="s">
        <v>71</v>
      </c>
      <c r="D59" s="453" t="s">
        <v>504</v>
      </c>
      <c r="F59" s="379">
        <v>1</v>
      </c>
      <c r="G59" s="390" t="e">
        <f>VLOOKUP(H59,거래처ID!$C$2:$D$8,2,FALSE)</f>
        <v>#N/A</v>
      </c>
      <c r="H59" s="380" t="s">
        <v>262</v>
      </c>
      <c r="I59" s="379">
        <v>1</v>
      </c>
      <c r="J59" s="381" t="s">
        <v>263</v>
      </c>
      <c r="K59" s="451">
        <v>45770</v>
      </c>
      <c r="L59" s="452" t="s">
        <v>446</v>
      </c>
      <c r="N59" t="s">
        <v>318</v>
      </c>
      <c r="O59" t="s">
        <v>317</v>
      </c>
      <c r="P59" t="s">
        <v>572</v>
      </c>
      <c r="R59" t="s">
        <v>572</v>
      </c>
    </row>
    <row r="60" spans="1:18" ht="18" thickBot="1">
      <c r="A60" s="453" t="s">
        <v>505</v>
      </c>
      <c r="B60" s="450" t="s">
        <v>379</v>
      </c>
      <c r="C60" s="456" t="s">
        <v>72</v>
      </c>
      <c r="D60" s="453" t="s">
        <v>505</v>
      </c>
      <c r="F60" s="379">
        <v>1</v>
      </c>
      <c r="G60" s="390" t="e">
        <f>VLOOKUP(H60,거래처ID!$C$2:$D$8,2,FALSE)</f>
        <v>#N/A</v>
      </c>
      <c r="H60" s="380" t="s">
        <v>262</v>
      </c>
      <c r="I60" s="379">
        <v>1</v>
      </c>
      <c r="J60" s="381" t="s">
        <v>263</v>
      </c>
      <c r="K60" s="451">
        <v>45770</v>
      </c>
      <c r="L60" s="452" t="s">
        <v>446</v>
      </c>
      <c r="N60" t="s">
        <v>318</v>
      </c>
      <c r="O60" t="s">
        <v>317</v>
      </c>
      <c r="P60" t="s">
        <v>572</v>
      </c>
      <c r="R60" t="s">
        <v>572</v>
      </c>
    </row>
    <row r="61" spans="1:18" ht="18" thickBot="1">
      <c r="A61" s="453" t="s">
        <v>506</v>
      </c>
      <c r="B61" s="450" t="s">
        <v>380</v>
      </c>
      <c r="C61" s="455" t="s">
        <v>73</v>
      </c>
      <c r="D61" s="453" t="s">
        <v>506</v>
      </c>
      <c r="F61" s="379">
        <v>1</v>
      </c>
      <c r="G61" s="390" t="e">
        <f>VLOOKUP(H61,거래처ID!$C$2:$D$8,2,FALSE)</f>
        <v>#N/A</v>
      </c>
      <c r="H61" s="380" t="s">
        <v>262</v>
      </c>
      <c r="I61" s="379">
        <v>1</v>
      </c>
      <c r="J61" s="381" t="s">
        <v>263</v>
      </c>
      <c r="K61" s="451">
        <v>45770</v>
      </c>
      <c r="L61" s="452" t="s">
        <v>446</v>
      </c>
      <c r="N61" t="s">
        <v>318</v>
      </c>
      <c r="O61" t="s">
        <v>317</v>
      </c>
      <c r="P61" t="s">
        <v>572</v>
      </c>
      <c r="R61" t="s">
        <v>572</v>
      </c>
    </row>
    <row r="62" spans="1:18" ht="18" thickBot="1">
      <c r="A62" s="453" t="s">
        <v>507</v>
      </c>
      <c r="B62" s="450" t="s">
        <v>381</v>
      </c>
      <c r="C62" s="467" t="s">
        <v>74</v>
      </c>
      <c r="D62" s="453" t="s">
        <v>507</v>
      </c>
      <c r="F62" s="379">
        <v>20100</v>
      </c>
      <c r="G62" s="390" t="e">
        <f>VLOOKUP(H62,거래처ID!$C$2:$D$8,2,FALSE)</f>
        <v>#N/A</v>
      </c>
      <c r="H62" s="380" t="s">
        <v>286</v>
      </c>
      <c r="I62" s="379">
        <v>20100</v>
      </c>
      <c r="J62" s="380" t="s">
        <v>286</v>
      </c>
      <c r="K62" s="451">
        <v>45770</v>
      </c>
      <c r="L62" s="452" t="s">
        <v>446</v>
      </c>
      <c r="N62" t="s">
        <v>318</v>
      </c>
      <c r="O62" t="s">
        <v>317</v>
      </c>
      <c r="P62" t="s">
        <v>572</v>
      </c>
      <c r="R62" t="s">
        <v>572</v>
      </c>
    </row>
    <row r="63" spans="1:18" ht="18" thickBot="1">
      <c r="A63" s="453" t="s">
        <v>508</v>
      </c>
      <c r="B63" s="450" t="s">
        <v>382</v>
      </c>
      <c r="C63" s="468" t="s">
        <v>75</v>
      </c>
      <c r="D63" s="453" t="s">
        <v>508</v>
      </c>
      <c r="F63" s="379">
        <v>20100</v>
      </c>
      <c r="G63" s="390" t="e">
        <f>VLOOKUP(H63,거래처ID!$C$2:$D$8,2,FALSE)</f>
        <v>#N/A</v>
      </c>
      <c r="H63" s="380" t="s">
        <v>286</v>
      </c>
      <c r="I63" s="379">
        <v>20100</v>
      </c>
      <c r="J63" s="380" t="s">
        <v>286</v>
      </c>
      <c r="K63" s="451">
        <v>45770</v>
      </c>
      <c r="L63" s="452" t="s">
        <v>446</v>
      </c>
      <c r="N63" t="s">
        <v>318</v>
      </c>
      <c r="O63" t="s">
        <v>317</v>
      </c>
      <c r="P63" t="s">
        <v>572</v>
      </c>
      <c r="R63" t="s">
        <v>572</v>
      </c>
    </row>
    <row r="64" spans="1:18" ht="18" thickBot="1">
      <c r="A64" s="453" t="s">
        <v>509</v>
      </c>
      <c r="B64" s="450" t="s">
        <v>383</v>
      </c>
      <c r="C64" s="468" t="s">
        <v>76</v>
      </c>
      <c r="D64" s="453" t="s">
        <v>509</v>
      </c>
      <c r="F64" s="379">
        <v>20100</v>
      </c>
      <c r="G64" s="390" t="e">
        <f>VLOOKUP(H64,거래처ID!$C$2:$D$8,2,FALSE)</f>
        <v>#N/A</v>
      </c>
      <c r="H64" s="380" t="s">
        <v>286</v>
      </c>
      <c r="I64" s="379">
        <v>20100</v>
      </c>
      <c r="J64" s="380" t="s">
        <v>286</v>
      </c>
      <c r="K64" s="451">
        <v>45770</v>
      </c>
      <c r="L64" s="452" t="s">
        <v>446</v>
      </c>
      <c r="N64" t="s">
        <v>318</v>
      </c>
      <c r="O64" t="s">
        <v>317</v>
      </c>
      <c r="P64" t="s">
        <v>572</v>
      </c>
      <c r="R64" t="s">
        <v>572</v>
      </c>
    </row>
    <row r="65" spans="1:18" ht="18" thickBot="1">
      <c r="A65" s="453" t="s">
        <v>510</v>
      </c>
      <c r="B65" s="450" t="s">
        <v>384</v>
      </c>
      <c r="C65" s="468" t="s">
        <v>77</v>
      </c>
      <c r="D65" s="453" t="s">
        <v>510</v>
      </c>
      <c r="F65" s="379">
        <v>100</v>
      </c>
      <c r="G65" s="390" t="e">
        <f>VLOOKUP(H65,거래처ID!$C$2:$D$8,2,FALSE)</f>
        <v>#N/A</v>
      </c>
      <c r="H65" s="380" t="s">
        <v>286</v>
      </c>
      <c r="I65" s="379">
        <v>100</v>
      </c>
      <c r="J65" s="380" t="s">
        <v>286</v>
      </c>
      <c r="K65" s="451">
        <v>45770</v>
      </c>
      <c r="L65" s="452" t="s">
        <v>446</v>
      </c>
      <c r="N65" t="s">
        <v>318</v>
      </c>
      <c r="O65" t="s">
        <v>317</v>
      </c>
      <c r="P65" t="s">
        <v>572</v>
      </c>
      <c r="R65" t="s">
        <v>572</v>
      </c>
    </row>
    <row r="66" spans="1:18" ht="18" thickBot="1">
      <c r="A66" s="453" t="s">
        <v>511</v>
      </c>
      <c r="B66" s="450" t="s">
        <v>385</v>
      </c>
      <c r="C66" s="468" t="s">
        <v>78</v>
      </c>
      <c r="D66" s="453" t="s">
        <v>511</v>
      </c>
      <c r="F66" s="379">
        <v>100</v>
      </c>
      <c r="G66" s="390" t="e">
        <f>VLOOKUP(H66,거래처ID!$C$2:$D$8,2,FALSE)</f>
        <v>#N/A</v>
      </c>
      <c r="H66" s="380" t="s">
        <v>286</v>
      </c>
      <c r="I66" s="379">
        <v>100</v>
      </c>
      <c r="J66" s="380" t="s">
        <v>286</v>
      </c>
      <c r="K66" s="451">
        <v>45770</v>
      </c>
      <c r="L66" s="452" t="s">
        <v>446</v>
      </c>
      <c r="N66" t="s">
        <v>318</v>
      </c>
      <c r="O66" t="s">
        <v>317</v>
      </c>
      <c r="P66" t="s">
        <v>572</v>
      </c>
      <c r="R66" t="s">
        <v>572</v>
      </c>
    </row>
    <row r="67" spans="1:18" ht="18" thickBot="1">
      <c r="A67" s="453" t="s">
        <v>512</v>
      </c>
      <c r="B67" s="450" t="s">
        <v>386</v>
      </c>
      <c r="C67" s="468" t="s">
        <v>79</v>
      </c>
      <c r="D67" s="453" t="s">
        <v>512</v>
      </c>
      <c r="F67" s="379">
        <v>100</v>
      </c>
      <c r="G67" s="390" t="e">
        <f>VLOOKUP(H67,거래처ID!$C$2:$D$8,2,FALSE)</f>
        <v>#N/A</v>
      </c>
      <c r="H67" s="380" t="s">
        <v>286</v>
      </c>
      <c r="I67" s="379">
        <v>100</v>
      </c>
      <c r="J67" s="380" t="s">
        <v>286</v>
      </c>
      <c r="K67" s="451">
        <v>45770</v>
      </c>
      <c r="L67" s="452" t="s">
        <v>446</v>
      </c>
      <c r="N67" t="s">
        <v>318</v>
      </c>
      <c r="O67" t="s">
        <v>317</v>
      </c>
      <c r="P67" t="s">
        <v>572</v>
      </c>
      <c r="R67" t="s">
        <v>572</v>
      </c>
    </row>
    <row r="68" spans="1:18" ht="18" thickBot="1">
      <c r="A68" s="453" t="s">
        <v>513</v>
      </c>
      <c r="B68" s="450" t="s">
        <v>387</v>
      </c>
      <c r="C68" s="468" t="s">
        <v>80</v>
      </c>
      <c r="D68" s="453" t="s">
        <v>513</v>
      </c>
      <c r="F68" s="379">
        <v>100</v>
      </c>
      <c r="G68" s="390" t="e">
        <f>VLOOKUP(H68,거래처ID!$C$2:$D$8,2,FALSE)</f>
        <v>#N/A</v>
      </c>
      <c r="H68" s="380" t="s">
        <v>286</v>
      </c>
      <c r="I68" s="379">
        <v>100</v>
      </c>
      <c r="J68" s="380" t="s">
        <v>286</v>
      </c>
      <c r="K68" s="451">
        <v>45770</v>
      </c>
      <c r="L68" s="452" t="s">
        <v>446</v>
      </c>
      <c r="N68" t="s">
        <v>318</v>
      </c>
      <c r="O68" t="s">
        <v>317</v>
      </c>
      <c r="P68" t="s">
        <v>572</v>
      </c>
      <c r="R68" t="s">
        <v>572</v>
      </c>
    </row>
    <row r="69" spans="1:18" ht="18" thickBot="1">
      <c r="A69" s="453" t="s">
        <v>514</v>
      </c>
      <c r="B69" s="450" t="s">
        <v>388</v>
      </c>
      <c r="C69" s="468" t="s">
        <v>81</v>
      </c>
      <c r="D69" s="453" t="s">
        <v>514</v>
      </c>
      <c r="F69" s="379">
        <v>100</v>
      </c>
      <c r="G69" s="390" t="e">
        <f>VLOOKUP(H69,거래처ID!$C$2:$D$8,2,FALSE)</f>
        <v>#N/A</v>
      </c>
      <c r="H69" s="380" t="s">
        <v>286</v>
      </c>
      <c r="I69" s="379">
        <v>100</v>
      </c>
      <c r="J69" s="380" t="s">
        <v>286</v>
      </c>
      <c r="K69" s="451">
        <v>45770</v>
      </c>
      <c r="L69" s="452" t="s">
        <v>446</v>
      </c>
      <c r="N69" t="s">
        <v>318</v>
      </c>
      <c r="O69" t="s">
        <v>317</v>
      </c>
      <c r="P69" t="s">
        <v>572</v>
      </c>
      <c r="R69" t="s">
        <v>572</v>
      </c>
    </row>
    <row r="70" spans="1:18" ht="18" thickBot="1">
      <c r="A70" s="453" t="s">
        <v>515</v>
      </c>
      <c r="B70" s="450" t="s">
        <v>389</v>
      </c>
      <c r="C70" s="455" t="s">
        <v>82</v>
      </c>
      <c r="D70" s="453" t="s">
        <v>515</v>
      </c>
      <c r="F70" s="379">
        <v>1</v>
      </c>
      <c r="G70" s="390" t="e">
        <f>VLOOKUP(H70,거래처ID!$C$2:$D$8,2,FALSE)</f>
        <v>#N/A</v>
      </c>
      <c r="H70" s="380" t="s">
        <v>262</v>
      </c>
      <c r="I70" s="379">
        <v>1</v>
      </c>
      <c r="J70" s="381" t="s">
        <v>261</v>
      </c>
      <c r="K70" s="451">
        <v>45770</v>
      </c>
      <c r="L70" s="452" t="s">
        <v>446</v>
      </c>
      <c r="N70" t="s">
        <v>318</v>
      </c>
      <c r="O70" t="s">
        <v>317</v>
      </c>
      <c r="P70" t="s">
        <v>572</v>
      </c>
      <c r="R70" t="s">
        <v>572</v>
      </c>
    </row>
    <row r="71" spans="1:18" ht="18" thickBot="1">
      <c r="A71" s="453" t="s">
        <v>516</v>
      </c>
      <c r="B71" s="450" t="s">
        <v>390</v>
      </c>
      <c r="C71" s="455" t="s">
        <v>83</v>
      </c>
      <c r="D71" s="453" t="s">
        <v>516</v>
      </c>
      <c r="F71" s="379">
        <v>1</v>
      </c>
      <c r="G71" s="390" t="e">
        <f>VLOOKUP(H71,거래처ID!$C$2:$D$8,2,FALSE)</f>
        <v>#N/A</v>
      </c>
      <c r="H71" s="380" t="s">
        <v>262</v>
      </c>
      <c r="I71" s="379">
        <v>1</v>
      </c>
      <c r="J71" s="380" t="s">
        <v>262</v>
      </c>
      <c r="K71" s="451">
        <v>45770</v>
      </c>
      <c r="L71" s="452" t="s">
        <v>446</v>
      </c>
      <c r="N71" t="s">
        <v>318</v>
      </c>
      <c r="O71" t="s">
        <v>317</v>
      </c>
      <c r="P71" t="s">
        <v>572</v>
      </c>
      <c r="R71" t="s">
        <v>572</v>
      </c>
    </row>
    <row r="72" spans="1:18" ht="18" thickBot="1">
      <c r="A72" s="453" t="s">
        <v>517</v>
      </c>
      <c r="B72" s="450" t="s">
        <v>391</v>
      </c>
      <c r="C72" s="455" t="s">
        <v>84</v>
      </c>
      <c r="D72" s="453" t="s">
        <v>517</v>
      </c>
      <c r="F72" s="379">
        <v>1</v>
      </c>
      <c r="G72" s="390" t="e">
        <f>VLOOKUP(H72,거래처ID!$C$2:$D$8,2,FALSE)</f>
        <v>#N/A</v>
      </c>
      <c r="H72" s="380" t="s">
        <v>262</v>
      </c>
      <c r="I72" s="379">
        <v>1</v>
      </c>
      <c r="J72" s="380" t="s">
        <v>262</v>
      </c>
      <c r="K72" s="451">
        <v>45770</v>
      </c>
      <c r="L72" s="452" t="s">
        <v>446</v>
      </c>
      <c r="N72" t="s">
        <v>318</v>
      </c>
      <c r="O72" t="s">
        <v>317</v>
      </c>
      <c r="P72" t="s">
        <v>572</v>
      </c>
      <c r="R72" t="s">
        <v>572</v>
      </c>
    </row>
    <row r="73" spans="1:18" ht="18" thickBot="1">
      <c r="A73" s="453" t="s">
        <v>518</v>
      </c>
      <c r="B73" s="450" t="s">
        <v>392</v>
      </c>
      <c r="C73" s="456" t="s">
        <v>85</v>
      </c>
      <c r="D73" s="453" t="s">
        <v>518</v>
      </c>
      <c r="F73" s="379">
        <v>1</v>
      </c>
      <c r="G73" s="390" t="e">
        <f>VLOOKUP(H73,거래처ID!$C$2:$D$8,2,FALSE)</f>
        <v>#N/A</v>
      </c>
      <c r="H73" s="380" t="s">
        <v>262</v>
      </c>
      <c r="I73" s="379">
        <v>1</v>
      </c>
      <c r="J73" s="381" t="s">
        <v>263</v>
      </c>
      <c r="K73" s="451">
        <v>45770</v>
      </c>
      <c r="L73" s="452" t="s">
        <v>446</v>
      </c>
      <c r="N73" t="s">
        <v>318</v>
      </c>
      <c r="O73" t="s">
        <v>317</v>
      </c>
      <c r="P73" t="s">
        <v>572</v>
      </c>
      <c r="R73" t="s">
        <v>572</v>
      </c>
    </row>
    <row r="74" spans="1:18" ht="18" thickBot="1">
      <c r="A74" s="453" t="s">
        <v>519</v>
      </c>
      <c r="B74" s="450" t="s">
        <v>393</v>
      </c>
      <c r="C74" s="456" t="s">
        <v>86</v>
      </c>
      <c r="D74" s="453" t="s">
        <v>519</v>
      </c>
      <c r="F74" s="379">
        <v>1</v>
      </c>
      <c r="G74" s="390" t="e">
        <f>VLOOKUP(H74,거래처ID!$C$2:$D$8,2,FALSE)</f>
        <v>#N/A</v>
      </c>
      <c r="H74" s="380" t="s">
        <v>262</v>
      </c>
      <c r="I74" s="379">
        <v>1</v>
      </c>
      <c r="J74" s="381" t="s">
        <v>263</v>
      </c>
      <c r="K74" s="451">
        <v>45770</v>
      </c>
      <c r="L74" s="452" t="s">
        <v>446</v>
      </c>
      <c r="N74" t="s">
        <v>318</v>
      </c>
      <c r="O74" t="s">
        <v>317</v>
      </c>
      <c r="P74" t="s">
        <v>572</v>
      </c>
      <c r="R74" t="s">
        <v>572</v>
      </c>
    </row>
    <row r="75" spans="1:18" ht="18" thickBot="1">
      <c r="A75" s="453" t="s">
        <v>520</v>
      </c>
      <c r="B75" s="450" t="s">
        <v>394</v>
      </c>
      <c r="C75" s="456" t="s">
        <v>87</v>
      </c>
      <c r="D75" s="453" t="s">
        <v>520</v>
      </c>
      <c r="F75" s="379">
        <v>1</v>
      </c>
      <c r="G75" s="390" t="e">
        <f>VLOOKUP(H75,거래처ID!$C$2:$D$8,2,FALSE)</f>
        <v>#N/A</v>
      </c>
      <c r="H75" s="380" t="s">
        <v>262</v>
      </c>
      <c r="I75" s="379">
        <v>1</v>
      </c>
      <c r="J75" s="381" t="s">
        <v>263</v>
      </c>
      <c r="K75" s="451">
        <v>45770</v>
      </c>
      <c r="L75" s="452" t="s">
        <v>446</v>
      </c>
      <c r="N75" t="s">
        <v>318</v>
      </c>
      <c r="O75" t="s">
        <v>317</v>
      </c>
      <c r="P75" t="s">
        <v>572</v>
      </c>
      <c r="R75" t="s">
        <v>572</v>
      </c>
    </row>
    <row r="76" spans="1:18" ht="18" thickBot="1">
      <c r="A76" s="453" t="s">
        <v>521</v>
      </c>
      <c r="B76" s="450" t="s">
        <v>395</v>
      </c>
      <c r="C76" s="456" t="s">
        <v>88</v>
      </c>
      <c r="D76" s="453" t="s">
        <v>521</v>
      </c>
      <c r="F76" s="379">
        <v>1</v>
      </c>
      <c r="G76" s="390" t="e">
        <f>VLOOKUP(H76,거래처ID!$C$2:$D$8,2,FALSE)</f>
        <v>#N/A</v>
      </c>
      <c r="H76" s="380" t="s">
        <v>262</v>
      </c>
      <c r="I76" s="379">
        <v>1</v>
      </c>
      <c r="J76" s="381" t="s">
        <v>263</v>
      </c>
      <c r="K76" s="451">
        <v>45770</v>
      </c>
      <c r="L76" s="452" t="s">
        <v>446</v>
      </c>
      <c r="N76" t="s">
        <v>318</v>
      </c>
      <c r="O76" t="s">
        <v>317</v>
      </c>
      <c r="P76" t="s">
        <v>572</v>
      </c>
      <c r="R76" t="s">
        <v>572</v>
      </c>
    </row>
    <row r="77" spans="1:18" ht="18" thickBot="1">
      <c r="A77" s="453" t="s">
        <v>522</v>
      </c>
      <c r="B77" s="450" t="s">
        <v>396</v>
      </c>
      <c r="C77" s="467" t="s">
        <v>89</v>
      </c>
      <c r="D77" s="453" t="s">
        <v>522</v>
      </c>
      <c r="F77" s="379">
        <v>1</v>
      </c>
      <c r="G77" s="390" t="e">
        <f>VLOOKUP(H77,거래처ID!$C$2:$D$8,2,FALSE)</f>
        <v>#N/A</v>
      </c>
      <c r="H77" s="380" t="s">
        <v>262</v>
      </c>
      <c r="I77" s="379">
        <v>1</v>
      </c>
      <c r="J77" s="381" t="s">
        <v>263</v>
      </c>
      <c r="K77" s="451">
        <v>45770</v>
      </c>
      <c r="L77" s="452" t="s">
        <v>446</v>
      </c>
      <c r="N77" t="s">
        <v>318</v>
      </c>
      <c r="O77" t="s">
        <v>317</v>
      </c>
      <c r="P77" t="s">
        <v>572</v>
      </c>
      <c r="R77" t="s">
        <v>572</v>
      </c>
    </row>
    <row r="78" spans="1:18" ht="18" thickBot="1">
      <c r="A78" s="453" t="s">
        <v>523</v>
      </c>
      <c r="B78" s="450" t="s">
        <v>397</v>
      </c>
      <c r="C78" s="456" t="s">
        <v>90</v>
      </c>
      <c r="D78" s="453" t="s">
        <v>523</v>
      </c>
      <c r="F78" s="379">
        <v>1</v>
      </c>
      <c r="G78" s="390" t="e">
        <f>VLOOKUP(H78,거래처ID!$C$2:$D$8,2,FALSE)</f>
        <v>#N/A</v>
      </c>
      <c r="H78" s="380" t="s">
        <v>262</v>
      </c>
      <c r="I78" s="379">
        <v>1</v>
      </c>
      <c r="J78" s="381" t="s">
        <v>263</v>
      </c>
      <c r="K78" s="451">
        <v>45770</v>
      </c>
      <c r="L78" s="452" t="s">
        <v>446</v>
      </c>
      <c r="N78" t="s">
        <v>318</v>
      </c>
      <c r="O78" t="s">
        <v>317</v>
      </c>
      <c r="P78" t="s">
        <v>572</v>
      </c>
      <c r="R78" t="s">
        <v>572</v>
      </c>
    </row>
    <row r="79" spans="1:18" ht="18" thickBot="1">
      <c r="A79" s="453" t="s">
        <v>524</v>
      </c>
      <c r="B79" s="450" t="s">
        <v>398</v>
      </c>
      <c r="C79" s="456" t="s">
        <v>91</v>
      </c>
      <c r="D79" s="453" t="s">
        <v>524</v>
      </c>
      <c r="F79" s="379">
        <v>1</v>
      </c>
      <c r="G79" s="390" t="e">
        <f>VLOOKUP(H79,거래처ID!$C$2:$D$8,2,FALSE)</f>
        <v>#N/A</v>
      </c>
      <c r="H79" s="380" t="s">
        <v>262</v>
      </c>
      <c r="I79" s="379">
        <v>1</v>
      </c>
      <c r="J79" s="381" t="s">
        <v>263</v>
      </c>
      <c r="K79" s="451">
        <v>45770</v>
      </c>
      <c r="L79" s="452" t="s">
        <v>446</v>
      </c>
      <c r="N79" t="s">
        <v>318</v>
      </c>
      <c r="O79" t="s">
        <v>317</v>
      </c>
      <c r="P79" t="s">
        <v>572</v>
      </c>
      <c r="R79" t="s">
        <v>572</v>
      </c>
    </row>
    <row r="80" spans="1:18" ht="18" thickBot="1">
      <c r="A80" s="453" t="s">
        <v>525</v>
      </c>
      <c r="B80" s="450" t="s">
        <v>399</v>
      </c>
      <c r="C80" s="456" t="s">
        <v>92</v>
      </c>
      <c r="D80" s="453" t="s">
        <v>525</v>
      </c>
      <c r="F80" s="379">
        <v>1</v>
      </c>
      <c r="G80" s="390" t="e">
        <f>VLOOKUP(H80,거래처ID!$C$2:$D$8,2,FALSE)</f>
        <v>#N/A</v>
      </c>
      <c r="H80" s="380" t="s">
        <v>262</v>
      </c>
      <c r="I80" s="379">
        <v>1</v>
      </c>
      <c r="J80" s="381" t="s">
        <v>263</v>
      </c>
      <c r="K80" s="451">
        <v>45770</v>
      </c>
      <c r="L80" s="452" t="s">
        <v>446</v>
      </c>
      <c r="N80" t="s">
        <v>318</v>
      </c>
      <c r="O80" t="s">
        <v>317</v>
      </c>
      <c r="P80" t="s">
        <v>572</v>
      </c>
      <c r="R80" t="s">
        <v>572</v>
      </c>
    </row>
    <row r="81" spans="1:18" ht="18" thickBot="1">
      <c r="A81" s="453" t="s">
        <v>526</v>
      </c>
      <c r="B81" s="450" t="s">
        <v>400</v>
      </c>
      <c r="C81" s="456" t="s">
        <v>93</v>
      </c>
      <c r="D81" s="453" t="s">
        <v>526</v>
      </c>
      <c r="F81" s="379">
        <v>1</v>
      </c>
      <c r="G81" s="390" t="e">
        <f>VLOOKUP(H81,거래처ID!$C$2:$D$8,2,FALSE)</f>
        <v>#N/A</v>
      </c>
      <c r="H81" s="380" t="s">
        <v>262</v>
      </c>
      <c r="I81" s="379">
        <v>1</v>
      </c>
      <c r="J81" s="381" t="s">
        <v>262</v>
      </c>
      <c r="K81" s="451">
        <v>45770</v>
      </c>
      <c r="L81" s="452" t="s">
        <v>446</v>
      </c>
      <c r="N81" t="s">
        <v>318</v>
      </c>
      <c r="O81" t="s">
        <v>317</v>
      </c>
      <c r="P81" t="s">
        <v>572</v>
      </c>
      <c r="R81" t="s">
        <v>572</v>
      </c>
    </row>
    <row r="82" spans="1:18" ht="18" thickBot="1">
      <c r="A82" s="453" t="s">
        <v>527</v>
      </c>
      <c r="B82" s="450" t="s">
        <v>401</v>
      </c>
      <c r="C82" s="455" t="s">
        <v>94</v>
      </c>
      <c r="D82" s="453" t="s">
        <v>527</v>
      </c>
      <c r="F82" s="379">
        <v>1</v>
      </c>
      <c r="G82" s="390" t="e">
        <f>VLOOKUP(H82,거래처ID!$C$2:$D$8,2,FALSE)</f>
        <v>#N/A</v>
      </c>
      <c r="H82" s="380" t="s">
        <v>262</v>
      </c>
      <c r="I82" s="379">
        <v>1</v>
      </c>
      <c r="J82" s="381" t="s">
        <v>263</v>
      </c>
      <c r="K82" s="451">
        <v>45770</v>
      </c>
      <c r="L82" s="452" t="s">
        <v>446</v>
      </c>
      <c r="N82" t="s">
        <v>318</v>
      </c>
      <c r="O82" t="s">
        <v>317</v>
      </c>
      <c r="P82" t="s">
        <v>572</v>
      </c>
      <c r="R82" t="s">
        <v>572</v>
      </c>
    </row>
    <row r="83" spans="1:18" ht="18" thickBot="1">
      <c r="A83" s="453" t="s">
        <v>528</v>
      </c>
      <c r="B83" s="450" t="s">
        <v>402</v>
      </c>
      <c r="C83" s="455" t="s">
        <v>95</v>
      </c>
      <c r="D83" s="453" t="s">
        <v>528</v>
      </c>
      <c r="F83" s="379">
        <v>1</v>
      </c>
      <c r="G83" s="390" t="e">
        <f>VLOOKUP(H83,거래처ID!$C$2:$D$8,2,FALSE)</f>
        <v>#N/A</v>
      </c>
      <c r="H83" s="380" t="s">
        <v>262</v>
      </c>
      <c r="I83" s="379">
        <v>1</v>
      </c>
      <c r="J83" s="381" t="s">
        <v>263</v>
      </c>
      <c r="K83" s="451">
        <v>45770</v>
      </c>
      <c r="L83" s="452" t="s">
        <v>446</v>
      </c>
      <c r="N83" t="s">
        <v>318</v>
      </c>
      <c r="O83" t="s">
        <v>317</v>
      </c>
      <c r="P83" t="s">
        <v>572</v>
      </c>
      <c r="R83" t="s">
        <v>572</v>
      </c>
    </row>
    <row r="84" spans="1:18" ht="18" thickBot="1">
      <c r="A84" s="453" t="s">
        <v>529</v>
      </c>
      <c r="B84" s="450" t="s">
        <v>403</v>
      </c>
      <c r="C84" s="455" t="s">
        <v>96</v>
      </c>
      <c r="D84" s="453" t="s">
        <v>529</v>
      </c>
      <c r="F84" s="379">
        <v>1</v>
      </c>
      <c r="G84" s="390" t="e">
        <f>VLOOKUP(H84,거래처ID!$C$2:$D$8,2,FALSE)</f>
        <v>#N/A</v>
      </c>
      <c r="H84" s="380" t="s">
        <v>262</v>
      </c>
      <c r="I84" s="379">
        <v>1</v>
      </c>
      <c r="J84" s="381" t="s">
        <v>263</v>
      </c>
      <c r="K84" s="451">
        <v>45770</v>
      </c>
      <c r="L84" s="452" t="s">
        <v>446</v>
      </c>
      <c r="N84" t="s">
        <v>318</v>
      </c>
      <c r="O84" t="s">
        <v>317</v>
      </c>
      <c r="P84" t="s">
        <v>572</v>
      </c>
      <c r="R84" t="s">
        <v>572</v>
      </c>
    </row>
    <row r="85" spans="1:18" ht="18" thickBot="1">
      <c r="A85" s="453" t="s">
        <v>530</v>
      </c>
      <c r="B85" s="450" t="s">
        <v>404</v>
      </c>
      <c r="C85" s="455" t="s">
        <v>97</v>
      </c>
      <c r="D85" s="453" t="s">
        <v>530</v>
      </c>
      <c r="F85" s="379">
        <v>1</v>
      </c>
      <c r="G85" s="390" t="e">
        <f>VLOOKUP(H85,거래처ID!$C$2:$D$8,2,FALSE)</f>
        <v>#N/A</v>
      </c>
      <c r="H85" s="380" t="s">
        <v>262</v>
      </c>
      <c r="I85" s="379">
        <v>1</v>
      </c>
      <c r="J85" s="381" t="s">
        <v>263</v>
      </c>
      <c r="K85" s="451">
        <v>45770</v>
      </c>
      <c r="L85" s="452" t="s">
        <v>446</v>
      </c>
      <c r="N85" t="s">
        <v>318</v>
      </c>
      <c r="O85" t="s">
        <v>317</v>
      </c>
      <c r="P85" t="s">
        <v>572</v>
      </c>
      <c r="R85" t="s">
        <v>572</v>
      </c>
    </row>
    <row r="86" spans="1:18" ht="18" thickBot="1">
      <c r="A86" s="453" t="s">
        <v>531</v>
      </c>
      <c r="B86" s="450" t="s">
        <v>405</v>
      </c>
      <c r="C86" s="455" t="s">
        <v>98</v>
      </c>
      <c r="D86" s="453" t="s">
        <v>531</v>
      </c>
      <c r="F86" s="379">
        <v>1</v>
      </c>
      <c r="G86" s="390" t="e">
        <f>VLOOKUP(H86,거래처ID!$C$2:$D$8,2,FALSE)</f>
        <v>#N/A</v>
      </c>
      <c r="H86" s="380" t="s">
        <v>262</v>
      </c>
      <c r="I86" s="379">
        <v>1</v>
      </c>
      <c r="J86" s="381" t="s">
        <v>263</v>
      </c>
      <c r="K86" s="451">
        <v>45770</v>
      </c>
      <c r="L86" s="452" t="s">
        <v>446</v>
      </c>
      <c r="N86" t="s">
        <v>318</v>
      </c>
      <c r="O86" t="s">
        <v>317</v>
      </c>
      <c r="P86" t="s">
        <v>572</v>
      </c>
      <c r="R86" t="s">
        <v>572</v>
      </c>
    </row>
    <row r="87" spans="1:18" ht="18" thickBot="1">
      <c r="A87" s="453" t="s">
        <v>532</v>
      </c>
      <c r="B87" s="450" t="s">
        <v>406</v>
      </c>
      <c r="C87" s="455" t="s">
        <v>99</v>
      </c>
      <c r="D87" s="453" t="s">
        <v>532</v>
      </c>
      <c r="F87" s="379">
        <v>1</v>
      </c>
      <c r="G87" s="390" t="e">
        <f>VLOOKUP(H87,거래처ID!$C$2:$D$8,2,FALSE)</f>
        <v>#N/A</v>
      </c>
      <c r="H87" s="380" t="s">
        <v>262</v>
      </c>
      <c r="I87" s="379">
        <v>1</v>
      </c>
      <c r="J87" s="381" t="s">
        <v>263</v>
      </c>
      <c r="K87" s="451">
        <v>45770</v>
      </c>
      <c r="L87" s="452" t="s">
        <v>446</v>
      </c>
      <c r="N87" t="s">
        <v>318</v>
      </c>
      <c r="O87" t="s">
        <v>317</v>
      </c>
      <c r="P87" t="s">
        <v>572</v>
      </c>
      <c r="R87" t="s">
        <v>572</v>
      </c>
    </row>
    <row r="88" spans="1:18" ht="18" thickBot="1">
      <c r="A88" s="453" t="s">
        <v>533</v>
      </c>
      <c r="B88" s="450" t="s">
        <v>407</v>
      </c>
      <c r="C88" s="455" t="s">
        <v>100</v>
      </c>
      <c r="D88" s="453" t="s">
        <v>533</v>
      </c>
      <c r="F88" s="379">
        <v>1</v>
      </c>
      <c r="G88" s="390" t="e">
        <f>VLOOKUP(H88,거래처ID!$C$2:$D$8,2,FALSE)</f>
        <v>#N/A</v>
      </c>
      <c r="H88" s="380" t="s">
        <v>262</v>
      </c>
      <c r="I88" s="379">
        <v>1</v>
      </c>
      <c r="J88" s="381" t="s">
        <v>263</v>
      </c>
      <c r="K88" s="451">
        <v>45770</v>
      </c>
      <c r="L88" s="452" t="s">
        <v>446</v>
      </c>
      <c r="N88" t="s">
        <v>318</v>
      </c>
      <c r="O88" t="s">
        <v>317</v>
      </c>
      <c r="P88" t="s">
        <v>572</v>
      </c>
      <c r="R88" t="s">
        <v>572</v>
      </c>
    </row>
    <row r="89" spans="1:18" ht="18" thickBot="1">
      <c r="A89" s="453" t="s">
        <v>534</v>
      </c>
      <c r="B89" s="450" t="s">
        <v>408</v>
      </c>
      <c r="C89" s="455" t="s">
        <v>101</v>
      </c>
      <c r="D89" s="453" t="s">
        <v>534</v>
      </c>
      <c r="F89" s="379">
        <v>1</v>
      </c>
      <c r="G89" s="390" t="e">
        <f>VLOOKUP(H89,거래처ID!$C$2:$D$8,2,FALSE)</f>
        <v>#N/A</v>
      </c>
      <c r="H89" s="380" t="s">
        <v>262</v>
      </c>
      <c r="I89" s="379">
        <v>1</v>
      </c>
      <c r="J89" s="381" t="s">
        <v>263</v>
      </c>
      <c r="K89" s="451">
        <v>45770</v>
      </c>
      <c r="L89" s="452" t="s">
        <v>446</v>
      </c>
      <c r="N89" t="s">
        <v>318</v>
      </c>
      <c r="O89" t="s">
        <v>317</v>
      </c>
      <c r="P89" t="s">
        <v>572</v>
      </c>
      <c r="R89" t="s">
        <v>572</v>
      </c>
    </row>
    <row r="90" spans="1:18" ht="18" thickBot="1">
      <c r="A90" s="453" t="s">
        <v>535</v>
      </c>
      <c r="B90" s="450" t="s">
        <v>409</v>
      </c>
      <c r="C90" s="455" t="s">
        <v>102</v>
      </c>
      <c r="D90" s="453" t="s">
        <v>535</v>
      </c>
      <c r="F90" s="379">
        <v>1</v>
      </c>
      <c r="G90" s="390" t="e">
        <f>VLOOKUP(H90,거래처ID!$C$2:$D$8,2,FALSE)</f>
        <v>#N/A</v>
      </c>
      <c r="H90" s="380" t="s">
        <v>262</v>
      </c>
      <c r="I90" s="379">
        <v>1</v>
      </c>
      <c r="J90" s="381" t="s">
        <v>263</v>
      </c>
      <c r="K90" s="451">
        <v>45770</v>
      </c>
      <c r="L90" s="452" t="s">
        <v>446</v>
      </c>
      <c r="N90" t="s">
        <v>318</v>
      </c>
      <c r="O90" t="s">
        <v>317</v>
      </c>
      <c r="P90" t="s">
        <v>572</v>
      </c>
      <c r="R90" t="s">
        <v>572</v>
      </c>
    </row>
    <row r="91" spans="1:18" ht="18" thickBot="1">
      <c r="A91" s="453" t="s">
        <v>536</v>
      </c>
      <c r="B91" s="450" t="s">
        <v>410</v>
      </c>
      <c r="C91" s="455" t="s">
        <v>103</v>
      </c>
      <c r="D91" s="453" t="s">
        <v>536</v>
      </c>
      <c r="F91" s="379">
        <v>1</v>
      </c>
      <c r="G91" s="390" t="e">
        <f>VLOOKUP(H91,거래처ID!$C$2:$D$8,2,FALSE)</f>
        <v>#N/A</v>
      </c>
      <c r="H91" s="380" t="s">
        <v>262</v>
      </c>
      <c r="I91" s="379">
        <v>1</v>
      </c>
      <c r="J91" s="381" t="s">
        <v>263</v>
      </c>
      <c r="K91" s="451">
        <v>45770</v>
      </c>
      <c r="L91" s="452" t="s">
        <v>446</v>
      </c>
      <c r="N91" t="s">
        <v>318</v>
      </c>
      <c r="O91" t="s">
        <v>317</v>
      </c>
      <c r="P91" t="s">
        <v>572</v>
      </c>
      <c r="R91" t="s">
        <v>572</v>
      </c>
    </row>
    <row r="92" spans="1:18" ht="18" thickBot="1">
      <c r="A92" s="453" t="s">
        <v>537</v>
      </c>
      <c r="B92" s="450" t="s">
        <v>411</v>
      </c>
      <c r="C92" s="455" t="s">
        <v>104</v>
      </c>
      <c r="D92" s="453" t="s">
        <v>537</v>
      </c>
      <c r="F92" s="379">
        <v>1</v>
      </c>
      <c r="G92" s="390" t="e">
        <f>VLOOKUP(H92,거래처ID!$C$2:$D$8,2,FALSE)</f>
        <v>#N/A</v>
      </c>
      <c r="H92" s="380" t="s">
        <v>262</v>
      </c>
      <c r="I92" s="379">
        <v>1</v>
      </c>
      <c r="J92" s="381" t="s">
        <v>263</v>
      </c>
      <c r="K92" s="451">
        <v>45770</v>
      </c>
      <c r="L92" s="452" t="s">
        <v>446</v>
      </c>
      <c r="N92" t="s">
        <v>318</v>
      </c>
      <c r="O92" t="s">
        <v>317</v>
      </c>
      <c r="P92" t="s">
        <v>572</v>
      </c>
      <c r="R92" t="s">
        <v>572</v>
      </c>
    </row>
    <row r="93" spans="1:18" ht="18" thickBot="1">
      <c r="A93" s="453" t="s">
        <v>538</v>
      </c>
      <c r="B93" s="450" t="s">
        <v>412</v>
      </c>
      <c r="C93" s="455" t="s">
        <v>105</v>
      </c>
      <c r="D93" s="453" t="s">
        <v>538</v>
      </c>
      <c r="F93" s="379">
        <v>1</v>
      </c>
      <c r="G93" s="390" t="e">
        <f>VLOOKUP(H93,거래처ID!$C$2:$D$8,2,FALSE)</f>
        <v>#N/A</v>
      </c>
      <c r="H93" s="380" t="s">
        <v>262</v>
      </c>
      <c r="I93" s="379">
        <v>1</v>
      </c>
      <c r="J93" s="381" t="s">
        <v>263</v>
      </c>
      <c r="K93" s="451">
        <v>45770</v>
      </c>
      <c r="L93" s="452" t="s">
        <v>446</v>
      </c>
      <c r="N93" t="s">
        <v>318</v>
      </c>
      <c r="O93" t="s">
        <v>317</v>
      </c>
      <c r="P93" t="s">
        <v>572</v>
      </c>
      <c r="R93" t="s">
        <v>572</v>
      </c>
    </row>
    <row r="94" spans="1:18" ht="18" thickBot="1">
      <c r="A94" s="453" t="s">
        <v>539</v>
      </c>
      <c r="B94" s="450" t="s">
        <v>413</v>
      </c>
      <c r="C94" s="455" t="s">
        <v>106</v>
      </c>
      <c r="D94" s="453" t="s">
        <v>539</v>
      </c>
      <c r="F94" s="379">
        <v>1</v>
      </c>
      <c r="G94" s="390" t="e">
        <f>VLOOKUP(H94,거래처ID!$C$2:$D$8,2,FALSE)</f>
        <v>#N/A</v>
      </c>
      <c r="H94" s="380" t="s">
        <v>262</v>
      </c>
      <c r="I94" s="379">
        <v>1</v>
      </c>
      <c r="J94" s="381" t="s">
        <v>263</v>
      </c>
      <c r="K94" s="451">
        <v>45770</v>
      </c>
      <c r="L94" s="452" t="s">
        <v>446</v>
      </c>
      <c r="N94" t="s">
        <v>318</v>
      </c>
      <c r="O94" t="s">
        <v>317</v>
      </c>
      <c r="P94" t="s">
        <v>572</v>
      </c>
      <c r="R94" t="s">
        <v>572</v>
      </c>
    </row>
    <row r="95" spans="1:18" ht="18" thickBot="1">
      <c r="A95" s="453" t="s">
        <v>540</v>
      </c>
      <c r="B95" s="450" t="s">
        <v>414</v>
      </c>
      <c r="C95" s="455" t="s">
        <v>107</v>
      </c>
      <c r="D95" s="453" t="s">
        <v>540</v>
      </c>
      <c r="F95" s="379">
        <v>1</v>
      </c>
      <c r="G95" s="390" t="e">
        <f>VLOOKUP(H95,거래처ID!$C$2:$D$8,2,FALSE)</f>
        <v>#N/A</v>
      </c>
      <c r="H95" s="380" t="s">
        <v>262</v>
      </c>
      <c r="I95" s="379">
        <v>1</v>
      </c>
      <c r="J95" s="381" t="s">
        <v>263</v>
      </c>
      <c r="K95" s="451">
        <v>45770</v>
      </c>
      <c r="L95" s="452" t="s">
        <v>446</v>
      </c>
      <c r="N95" t="s">
        <v>318</v>
      </c>
      <c r="O95" t="s">
        <v>317</v>
      </c>
      <c r="P95" t="s">
        <v>572</v>
      </c>
      <c r="R95" t="s">
        <v>572</v>
      </c>
    </row>
    <row r="96" spans="1:18" ht="18" thickBot="1">
      <c r="A96" s="453" t="s">
        <v>541</v>
      </c>
      <c r="B96" s="450" t="s">
        <v>415</v>
      </c>
      <c r="C96" s="455" t="s">
        <v>108</v>
      </c>
      <c r="D96" s="453" t="s">
        <v>541</v>
      </c>
      <c r="F96" s="379">
        <v>1</v>
      </c>
      <c r="G96" s="390" t="e">
        <f>VLOOKUP(H96,거래처ID!$C$2:$D$8,2,FALSE)</f>
        <v>#N/A</v>
      </c>
      <c r="H96" s="380" t="s">
        <v>262</v>
      </c>
      <c r="I96" s="379">
        <v>1</v>
      </c>
      <c r="J96" s="381" t="s">
        <v>263</v>
      </c>
      <c r="K96" s="451">
        <v>45770</v>
      </c>
      <c r="L96" s="452" t="s">
        <v>446</v>
      </c>
      <c r="N96" t="s">
        <v>318</v>
      </c>
      <c r="O96" t="s">
        <v>317</v>
      </c>
      <c r="P96" t="s">
        <v>572</v>
      </c>
      <c r="R96" t="s">
        <v>572</v>
      </c>
    </row>
    <row r="97" spans="1:18" ht="18" thickBot="1">
      <c r="A97" s="453" t="s">
        <v>542</v>
      </c>
      <c r="B97" s="450" t="s">
        <v>416</v>
      </c>
      <c r="C97" s="455" t="s">
        <v>109</v>
      </c>
      <c r="D97" s="453" t="s">
        <v>542</v>
      </c>
      <c r="F97" s="379">
        <v>1</v>
      </c>
      <c r="G97" s="390" t="e">
        <f>VLOOKUP(H97,거래처ID!$C$2:$D$8,2,FALSE)</f>
        <v>#N/A</v>
      </c>
      <c r="H97" s="380" t="s">
        <v>262</v>
      </c>
      <c r="I97" s="379">
        <v>1</v>
      </c>
      <c r="J97" s="381" t="s">
        <v>263</v>
      </c>
      <c r="K97" s="451">
        <v>45770</v>
      </c>
      <c r="L97" s="452" t="s">
        <v>446</v>
      </c>
      <c r="N97" t="s">
        <v>318</v>
      </c>
      <c r="O97" t="s">
        <v>317</v>
      </c>
      <c r="P97" t="s">
        <v>572</v>
      </c>
      <c r="R97" t="s">
        <v>572</v>
      </c>
    </row>
    <row r="98" spans="1:18" ht="18" thickBot="1">
      <c r="A98" s="453" t="s">
        <v>543</v>
      </c>
      <c r="B98" s="450" t="s">
        <v>417</v>
      </c>
      <c r="C98" s="455" t="s">
        <v>110</v>
      </c>
      <c r="D98" s="453" t="s">
        <v>543</v>
      </c>
      <c r="F98" s="379">
        <v>1</v>
      </c>
      <c r="G98" s="390" t="e">
        <f>VLOOKUP(H98,거래처ID!$C$2:$D$8,2,FALSE)</f>
        <v>#N/A</v>
      </c>
      <c r="H98" s="380" t="s">
        <v>262</v>
      </c>
      <c r="I98" s="379">
        <v>1</v>
      </c>
      <c r="J98" s="381" t="s">
        <v>263</v>
      </c>
      <c r="K98" s="451">
        <v>45770</v>
      </c>
      <c r="L98" s="452" t="s">
        <v>446</v>
      </c>
      <c r="N98" t="s">
        <v>318</v>
      </c>
      <c r="O98" t="s">
        <v>317</v>
      </c>
      <c r="P98" t="s">
        <v>572</v>
      </c>
      <c r="R98" t="s">
        <v>572</v>
      </c>
    </row>
    <row r="99" spans="1:18" ht="18" thickBot="1">
      <c r="A99" s="453" t="s">
        <v>544</v>
      </c>
      <c r="B99" s="450" t="s">
        <v>418</v>
      </c>
      <c r="C99" s="456" t="s">
        <v>111</v>
      </c>
      <c r="D99" s="453" t="s">
        <v>544</v>
      </c>
      <c r="F99" s="379">
        <v>1</v>
      </c>
      <c r="G99" s="390" t="e">
        <f>VLOOKUP(H99,거래처ID!$C$2:$D$8,2,FALSE)</f>
        <v>#N/A</v>
      </c>
      <c r="H99" s="380" t="s">
        <v>262</v>
      </c>
      <c r="I99" s="379">
        <v>1</v>
      </c>
      <c r="J99" s="381" t="s">
        <v>263</v>
      </c>
      <c r="K99" s="451">
        <v>45770</v>
      </c>
      <c r="L99" s="452" t="s">
        <v>446</v>
      </c>
      <c r="N99" t="s">
        <v>318</v>
      </c>
      <c r="O99" t="s">
        <v>317</v>
      </c>
      <c r="P99" t="s">
        <v>572</v>
      </c>
      <c r="R99" t="s">
        <v>572</v>
      </c>
    </row>
    <row r="100" spans="1:18" ht="18" thickBot="1">
      <c r="A100" s="453" t="s">
        <v>545</v>
      </c>
      <c r="B100" s="450" t="s">
        <v>419</v>
      </c>
      <c r="C100" s="455" t="s">
        <v>112</v>
      </c>
      <c r="D100" s="453" t="s">
        <v>545</v>
      </c>
      <c r="F100" s="379">
        <v>1</v>
      </c>
      <c r="G100" s="390" t="e">
        <f>VLOOKUP(H100,거래처ID!$C$2:$D$8,2,FALSE)</f>
        <v>#N/A</v>
      </c>
      <c r="H100" s="380" t="s">
        <v>262</v>
      </c>
      <c r="I100" s="379">
        <v>1</v>
      </c>
      <c r="J100" s="381" t="s">
        <v>263</v>
      </c>
      <c r="K100" s="451">
        <v>45770</v>
      </c>
      <c r="L100" s="452" t="s">
        <v>446</v>
      </c>
      <c r="N100" t="s">
        <v>318</v>
      </c>
      <c r="O100" t="s">
        <v>317</v>
      </c>
      <c r="P100" t="s">
        <v>572</v>
      </c>
      <c r="R100" t="s">
        <v>572</v>
      </c>
    </row>
    <row r="101" spans="1:18" ht="18" thickBot="1">
      <c r="A101" s="453" t="s">
        <v>546</v>
      </c>
      <c r="B101" s="450" t="s">
        <v>420</v>
      </c>
      <c r="C101" s="456" t="s">
        <v>113</v>
      </c>
      <c r="D101" s="453" t="s">
        <v>546</v>
      </c>
      <c r="F101" s="379">
        <v>1</v>
      </c>
      <c r="G101" s="390" t="e">
        <f>VLOOKUP(H101,거래처ID!$C$2:$D$8,2,FALSE)</f>
        <v>#N/A</v>
      </c>
      <c r="H101" s="380" t="s">
        <v>262</v>
      </c>
      <c r="I101" s="379">
        <v>1</v>
      </c>
      <c r="J101" s="381" t="s">
        <v>263</v>
      </c>
      <c r="K101" s="451">
        <v>45770</v>
      </c>
      <c r="L101" s="452" t="s">
        <v>446</v>
      </c>
      <c r="N101" t="s">
        <v>318</v>
      </c>
      <c r="O101" t="s">
        <v>317</v>
      </c>
      <c r="P101" t="s">
        <v>572</v>
      </c>
      <c r="R101" t="s">
        <v>572</v>
      </c>
    </row>
    <row r="102" spans="1:18" ht="18" thickBot="1">
      <c r="A102" s="453" t="s">
        <v>547</v>
      </c>
      <c r="B102" s="450" t="s">
        <v>421</v>
      </c>
      <c r="C102" s="456" t="s">
        <v>114</v>
      </c>
      <c r="D102" s="453" t="s">
        <v>547</v>
      </c>
      <c r="F102" s="379">
        <v>1</v>
      </c>
      <c r="G102" s="390" t="e">
        <f>VLOOKUP(H102,거래처ID!$C$2:$D$8,2,FALSE)</f>
        <v>#N/A</v>
      </c>
      <c r="H102" s="380" t="s">
        <v>262</v>
      </c>
      <c r="I102" s="379">
        <v>1</v>
      </c>
      <c r="J102" s="381" t="s">
        <v>263</v>
      </c>
      <c r="K102" s="451">
        <v>45770</v>
      </c>
      <c r="L102" s="452" t="s">
        <v>446</v>
      </c>
      <c r="N102" t="s">
        <v>318</v>
      </c>
      <c r="O102" t="s">
        <v>317</v>
      </c>
      <c r="P102" t="s">
        <v>572</v>
      </c>
      <c r="R102" t="s">
        <v>572</v>
      </c>
    </row>
    <row r="103" spans="1:18" ht="18" thickBot="1">
      <c r="A103" s="453" t="s">
        <v>548</v>
      </c>
      <c r="B103" s="450" t="s">
        <v>422</v>
      </c>
      <c r="C103" s="455" t="s">
        <v>115</v>
      </c>
      <c r="D103" s="453" t="s">
        <v>548</v>
      </c>
      <c r="F103" s="379">
        <v>1</v>
      </c>
      <c r="G103" s="390" t="e">
        <f>VLOOKUP(H103,거래처ID!$C$2:$D$8,2,FALSE)</f>
        <v>#N/A</v>
      </c>
      <c r="H103" s="380" t="s">
        <v>262</v>
      </c>
      <c r="I103" s="379">
        <v>1</v>
      </c>
      <c r="J103" s="381" t="s">
        <v>263</v>
      </c>
      <c r="K103" s="451">
        <v>45770</v>
      </c>
      <c r="L103" s="452" t="s">
        <v>446</v>
      </c>
      <c r="N103" t="s">
        <v>318</v>
      </c>
      <c r="O103" t="s">
        <v>317</v>
      </c>
      <c r="P103" t="s">
        <v>572</v>
      </c>
      <c r="R103" t="s">
        <v>572</v>
      </c>
    </row>
    <row r="104" spans="1:18" ht="18" thickBot="1">
      <c r="A104" s="453" t="s">
        <v>549</v>
      </c>
      <c r="B104" s="450" t="s">
        <v>423</v>
      </c>
      <c r="C104" s="455" t="s">
        <v>116</v>
      </c>
      <c r="D104" s="453" t="s">
        <v>549</v>
      </c>
      <c r="F104" s="379">
        <v>1</v>
      </c>
      <c r="G104" s="390" t="e">
        <f>VLOOKUP(H104,거래처ID!$C$2:$D$8,2,FALSE)</f>
        <v>#N/A</v>
      </c>
      <c r="H104" s="380" t="s">
        <v>262</v>
      </c>
      <c r="I104" s="379">
        <v>1</v>
      </c>
      <c r="J104" s="381" t="s">
        <v>263</v>
      </c>
      <c r="K104" s="451">
        <v>45770</v>
      </c>
      <c r="L104" s="452" t="s">
        <v>446</v>
      </c>
      <c r="N104" t="s">
        <v>318</v>
      </c>
      <c r="O104" t="s">
        <v>317</v>
      </c>
      <c r="P104" t="s">
        <v>572</v>
      </c>
      <c r="R104" t="s">
        <v>572</v>
      </c>
    </row>
    <row r="105" spans="1:18" ht="18" thickBot="1">
      <c r="A105" s="453" t="s">
        <v>550</v>
      </c>
      <c r="B105" s="450" t="s">
        <v>424</v>
      </c>
      <c r="C105" s="455" t="s">
        <v>117</v>
      </c>
      <c r="D105" s="453" t="s">
        <v>550</v>
      </c>
      <c r="F105" s="379">
        <v>1</v>
      </c>
      <c r="G105" s="390" t="e">
        <f>VLOOKUP(H105,거래처ID!$C$2:$D$8,2,FALSE)</f>
        <v>#N/A</v>
      </c>
      <c r="H105" s="380" t="s">
        <v>262</v>
      </c>
      <c r="I105" s="379">
        <v>1</v>
      </c>
      <c r="J105" s="381" t="s">
        <v>263</v>
      </c>
      <c r="K105" s="451">
        <v>45770</v>
      </c>
      <c r="L105" s="452" t="s">
        <v>446</v>
      </c>
      <c r="N105" t="s">
        <v>318</v>
      </c>
      <c r="O105" t="s">
        <v>317</v>
      </c>
      <c r="P105" t="s">
        <v>572</v>
      </c>
      <c r="R105" t="s">
        <v>572</v>
      </c>
    </row>
    <row r="106" spans="1:18" ht="18" thickBot="1">
      <c r="A106" s="453" t="s">
        <v>551</v>
      </c>
      <c r="B106" s="450" t="s">
        <v>425</v>
      </c>
      <c r="C106" s="455" t="s">
        <v>118</v>
      </c>
      <c r="D106" s="453" t="s">
        <v>551</v>
      </c>
      <c r="F106" s="379">
        <v>1</v>
      </c>
      <c r="G106" s="390" t="e">
        <f>VLOOKUP(H106,거래처ID!$C$2:$D$8,2,FALSE)</f>
        <v>#N/A</v>
      </c>
      <c r="H106" s="380" t="s">
        <v>262</v>
      </c>
      <c r="I106" s="379">
        <v>1</v>
      </c>
      <c r="J106" s="381" t="s">
        <v>263</v>
      </c>
      <c r="K106" s="451">
        <v>45770</v>
      </c>
      <c r="L106" s="452" t="s">
        <v>446</v>
      </c>
      <c r="N106" t="s">
        <v>318</v>
      </c>
      <c r="O106" t="s">
        <v>317</v>
      </c>
      <c r="P106" t="s">
        <v>572</v>
      </c>
      <c r="R106" t="s">
        <v>572</v>
      </c>
    </row>
    <row r="107" spans="1:18" ht="18" thickBot="1">
      <c r="A107" s="453" t="s">
        <v>552</v>
      </c>
      <c r="B107" s="450" t="s">
        <v>426</v>
      </c>
      <c r="C107" s="455" t="s">
        <v>119</v>
      </c>
      <c r="D107" s="453" t="s">
        <v>552</v>
      </c>
      <c r="F107" s="379">
        <v>1</v>
      </c>
      <c r="G107" s="390" t="e">
        <f>VLOOKUP(H107,거래처ID!$C$2:$D$8,2,FALSE)</f>
        <v>#N/A</v>
      </c>
      <c r="H107" s="380" t="s">
        <v>262</v>
      </c>
      <c r="I107" s="379">
        <v>1</v>
      </c>
      <c r="J107" s="381" t="s">
        <v>263</v>
      </c>
      <c r="K107" s="451">
        <v>45770</v>
      </c>
      <c r="L107" s="452" t="s">
        <v>446</v>
      </c>
      <c r="N107" t="s">
        <v>318</v>
      </c>
      <c r="O107" t="s">
        <v>317</v>
      </c>
      <c r="P107" t="s">
        <v>572</v>
      </c>
      <c r="R107" t="s">
        <v>572</v>
      </c>
    </row>
    <row r="108" spans="1:18" ht="18" thickBot="1">
      <c r="A108" s="453" t="s">
        <v>553</v>
      </c>
      <c r="B108" s="450" t="s">
        <v>427</v>
      </c>
      <c r="C108" s="456" t="s">
        <v>120</v>
      </c>
      <c r="D108" s="453" t="s">
        <v>553</v>
      </c>
      <c r="F108" s="379">
        <v>1</v>
      </c>
      <c r="G108" s="390" t="e">
        <f>VLOOKUP(H108,거래처ID!$C$2:$D$8,2,FALSE)</f>
        <v>#N/A</v>
      </c>
      <c r="H108" s="380" t="s">
        <v>262</v>
      </c>
      <c r="I108" s="379">
        <v>1</v>
      </c>
      <c r="J108" s="381" t="s">
        <v>263</v>
      </c>
      <c r="K108" s="451">
        <v>45770</v>
      </c>
      <c r="L108" s="452" t="s">
        <v>446</v>
      </c>
      <c r="N108" t="s">
        <v>318</v>
      </c>
      <c r="O108" t="s">
        <v>317</v>
      </c>
      <c r="P108" t="s">
        <v>572</v>
      </c>
      <c r="R108" t="s">
        <v>572</v>
      </c>
    </row>
    <row r="109" spans="1:18" ht="18" thickBot="1">
      <c r="A109" s="453" t="s">
        <v>554</v>
      </c>
      <c r="B109" s="450" t="s">
        <v>428</v>
      </c>
      <c r="C109" s="456" t="s">
        <v>121</v>
      </c>
      <c r="D109" s="453" t="s">
        <v>554</v>
      </c>
      <c r="F109" s="379">
        <v>1</v>
      </c>
      <c r="G109" s="390" t="e">
        <f>VLOOKUP(H109,거래처ID!$C$2:$D$8,2,FALSE)</f>
        <v>#N/A</v>
      </c>
      <c r="H109" s="380" t="s">
        <v>262</v>
      </c>
      <c r="I109" s="379">
        <v>1</v>
      </c>
      <c r="J109" s="381" t="s">
        <v>263</v>
      </c>
      <c r="K109" s="451">
        <v>45770</v>
      </c>
      <c r="L109" s="452" t="s">
        <v>446</v>
      </c>
      <c r="N109" t="s">
        <v>318</v>
      </c>
      <c r="O109" t="s">
        <v>317</v>
      </c>
      <c r="P109" t="s">
        <v>572</v>
      </c>
      <c r="R109" t="s">
        <v>572</v>
      </c>
    </row>
    <row r="110" spans="1:18" ht="18" thickBot="1">
      <c r="A110" s="453" t="s">
        <v>555</v>
      </c>
      <c r="B110" s="450" t="s">
        <v>429</v>
      </c>
      <c r="C110" s="456" t="s">
        <v>122</v>
      </c>
      <c r="D110" s="453" t="s">
        <v>555</v>
      </c>
      <c r="F110" s="379">
        <v>1</v>
      </c>
      <c r="G110" s="390" t="e">
        <f>VLOOKUP(H110,거래처ID!$C$2:$D$8,2,FALSE)</f>
        <v>#N/A</v>
      </c>
      <c r="H110" s="380" t="s">
        <v>262</v>
      </c>
      <c r="I110" s="379">
        <v>1</v>
      </c>
      <c r="J110" s="381" t="s">
        <v>263</v>
      </c>
      <c r="K110" s="451">
        <v>45770</v>
      </c>
      <c r="L110" s="452" t="s">
        <v>446</v>
      </c>
      <c r="N110" t="s">
        <v>318</v>
      </c>
      <c r="O110" t="s">
        <v>317</v>
      </c>
      <c r="P110" t="s">
        <v>572</v>
      </c>
      <c r="R110" t="s">
        <v>572</v>
      </c>
    </row>
    <row r="111" spans="1:18" ht="18" thickBot="1">
      <c r="A111" s="453" t="s">
        <v>556</v>
      </c>
      <c r="B111" s="450" t="s">
        <v>430</v>
      </c>
      <c r="C111" s="468" t="s">
        <v>123</v>
      </c>
      <c r="D111" s="453" t="s">
        <v>556</v>
      </c>
      <c r="F111" s="379">
        <v>1</v>
      </c>
      <c r="G111" s="390" t="e">
        <f>VLOOKUP(H111,거래처ID!$C$2:$D$8,2,FALSE)</f>
        <v>#N/A</v>
      </c>
      <c r="H111" s="380" t="s">
        <v>262</v>
      </c>
      <c r="I111" s="379">
        <v>1</v>
      </c>
      <c r="J111" s="381" t="s">
        <v>263</v>
      </c>
      <c r="K111" s="451">
        <v>45770</v>
      </c>
      <c r="L111" s="452" t="s">
        <v>446</v>
      </c>
      <c r="N111" t="s">
        <v>318</v>
      </c>
      <c r="O111" t="s">
        <v>317</v>
      </c>
      <c r="P111" t="s">
        <v>572</v>
      </c>
      <c r="R111" t="s">
        <v>572</v>
      </c>
    </row>
    <row r="112" spans="1:18" ht="18" thickBot="1">
      <c r="A112" s="453" t="s">
        <v>557</v>
      </c>
      <c r="B112" s="450" t="s">
        <v>431</v>
      </c>
      <c r="C112" s="468" t="s">
        <v>124</v>
      </c>
      <c r="D112" s="453" t="s">
        <v>557</v>
      </c>
      <c r="F112" s="379">
        <v>1</v>
      </c>
      <c r="G112" s="390" t="e">
        <f>VLOOKUP(H112,거래처ID!$C$2:$D$8,2,FALSE)</f>
        <v>#N/A</v>
      </c>
      <c r="H112" s="380" t="s">
        <v>262</v>
      </c>
      <c r="I112" s="379">
        <v>1</v>
      </c>
      <c r="J112" s="381" t="s">
        <v>263</v>
      </c>
      <c r="K112" s="451">
        <v>45770</v>
      </c>
      <c r="L112" s="452" t="s">
        <v>446</v>
      </c>
      <c r="N112" t="s">
        <v>318</v>
      </c>
      <c r="O112" t="s">
        <v>317</v>
      </c>
      <c r="P112" t="s">
        <v>572</v>
      </c>
      <c r="R112" t="s">
        <v>572</v>
      </c>
    </row>
    <row r="113" spans="1:18" ht="18" thickBot="1">
      <c r="A113" s="453" t="s">
        <v>558</v>
      </c>
      <c r="B113" s="450" t="s">
        <v>432</v>
      </c>
      <c r="C113" s="467" t="s">
        <v>125</v>
      </c>
      <c r="D113" s="453" t="s">
        <v>558</v>
      </c>
      <c r="F113" s="379">
        <v>1</v>
      </c>
      <c r="G113" s="390" t="e">
        <f>VLOOKUP(H113,거래처ID!$C$2:$D$8,2,FALSE)</f>
        <v>#N/A</v>
      </c>
      <c r="H113" s="380" t="s">
        <v>262</v>
      </c>
      <c r="I113" s="379">
        <v>1</v>
      </c>
      <c r="J113" s="381" t="s">
        <v>263</v>
      </c>
      <c r="K113" s="451">
        <v>45770</v>
      </c>
      <c r="L113" s="452" t="s">
        <v>446</v>
      </c>
      <c r="N113" t="s">
        <v>318</v>
      </c>
      <c r="O113" t="s">
        <v>317</v>
      </c>
      <c r="P113" t="s">
        <v>572</v>
      </c>
      <c r="R113" t="s">
        <v>572</v>
      </c>
    </row>
    <row r="114" spans="1:18" ht="18" thickBot="1">
      <c r="A114" s="453" t="s">
        <v>559</v>
      </c>
      <c r="B114" s="450" t="s">
        <v>433</v>
      </c>
      <c r="C114" s="455" t="s">
        <v>126</v>
      </c>
      <c r="D114" s="453" t="s">
        <v>559</v>
      </c>
      <c r="F114" s="379">
        <v>1</v>
      </c>
      <c r="G114" s="390" t="e">
        <f>VLOOKUP(H114,거래처ID!$C$2:$D$8,2,FALSE)</f>
        <v>#N/A</v>
      </c>
      <c r="H114" s="380" t="s">
        <v>262</v>
      </c>
      <c r="I114" s="379">
        <v>1</v>
      </c>
      <c r="J114" s="381" t="s">
        <v>263</v>
      </c>
      <c r="K114" s="451">
        <v>45770</v>
      </c>
      <c r="L114" s="452" t="s">
        <v>446</v>
      </c>
      <c r="N114" t="s">
        <v>318</v>
      </c>
      <c r="O114" t="s">
        <v>317</v>
      </c>
      <c r="P114" t="s">
        <v>572</v>
      </c>
      <c r="R114" t="s">
        <v>572</v>
      </c>
    </row>
    <row r="115" spans="1:18" ht="18" thickBot="1">
      <c r="A115" s="453" t="s">
        <v>560</v>
      </c>
      <c r="B115" s="450" t="s">
        <v>434</v>
      </c>
      <c r="C115" s="456" t="s">
        <v>127</v>
      </c>
      <c r="D115" s="453" t="s">
        <v>560</v>
      </c>
      <c r="F115" s="379">
        <v>1</v>
      </c>
      <c r="G115" s="390" t="e">
        <f>VLOOKUP(H115,거래처ID!$C$2:$D$8,2,FALSE)</f>
        <v>#N/A</v>
      </c>
      <c r="H115" s="380" t="s">
        <v>262</v>
      </c>
      <c r="I115" s="379">
        <v>1</v>
      </c>
      <c r="J115" s="381" t="s">
        <v>263</v>
      </c>
      <c r="K115" s="451">
        <v>45770</v>
      </c>
      <c r="L115" s="452" t="s">
        <v>446</v>
      </c>
      <c r="N115" t="s">
        <v>318</v>
      </c>
      <c r="O115" t="s">
        <v>317</v>
      </c>
      <c r="P115" t="s">
        <v>572</v>
      </c>
      <c r="R115" t="s">
        <v>572</v>
      </c>
    </row>
    <row r="116" spans="1:18" ht="18" thickBot="1">
      <c r="A116" s="453" t="s">
        <v>561</v>
      </c>
      <c r="B116" s="450" t="s">
        <v>435</v>
      </c>
      <c r="C116" s="456" t="s">
        <v>128</v>
      </c>
      <c r="D116" s="453" t="s">
        <v>561</v>
      </c>
      <c r="F116" s="379">
        <v>1</v>
      </c>
      <c r="G116" s="390" t="e">
        <f>VLOOKUP(H116,거래처ID!$C$2:$D$8,2,FALSE)</f>
        <v>#N/A</v>
      </c>
      <c r="H116" s="380" t="s">
        <v>262</v>
      </c>
      <c r="I116" s="379">
        <v>1</v>
      </c>
      <c r="J116" s="381" t="s">
        <v>263</v>
      </c>
      <c r="K116" s="451">
        <v>45770</v>
      </c>
      <c r="L116" s="452" t="s">
        <v>446</v>
      </c>
      <c r="N116" t="s">
        <v>318</v>
      </c>
      <c r="O116" t="s">
        <v>317</v>
      </c>
      <c r="P116" t="s">
        <v>572</v>
      </c>
      <c r="R116" t="s">
        <v>572</v>
      </c>
    </row>
    <row r="117" spans="1:18" ht="18" thickBot="1">
      <c r="A117" s="453" t="s">
        <v>562</v>
      </c>
      <c r="B117" s="450" t="s">
        <v>436</v>
      </c>
      <c r="C117" s="456" t="s">
        <v>129</v>
      </c>
      <c r="D117" s="453" t="s">
        <v>562</v>
      </c>
      <c r="F117" s="379">
        <v>1</v>
      </c>
      <c r="G117" s="390" t="e">
        <f>VLOOKUP(H117,거래처ID!$C$2:$D$8,2,FALSE)</f>
        <v>#N/A</v>
      </c>
      <c r="H117" s="380" t="s">
        <v>262</v>
      </c>
      <c r="I117" s="379">
        <v>1</v>
      </c>
      <c r="J117" s="381" t="s">
        <v>263</v>
      </c>
      <c r="K117" s="451">
        <v>45770</v>
      </c>
      <c r="L117" s="452" t="s">
        <v>446</v>
      </c>
      <c r="N117" t="s">
        <v>318</v>
      </c>
      <c r="O117" t="s">
        <v>317</v>
      </c>
      <c r="P117" t="s">
        <v>572</v>
      </c>
      <c r="R117" t="s">
        <v>572</v>
      </c>
    </row>
    <row r="118" spans="1:18" ht="18" thickBot="1">
      <c r="A118" s="453" t="s">
        <v>563</v>
      </c>
      <c r="B118" s="450" t="s">
        <v>437</v>
      </c>
      <c r="C118" s="456" t="s">
        <v>130</v>
      </c>
      <c r="D118" s="453" t="s">
        <v>563</v>
      </c>
      <c r="F118" s="379">
        <v>1</v>
      </c>
      <c r="G118" s="390" t="e">
        <f>VLOOKUP(H118,거래처ID!$C$2:$D$8,2,FALSE)</f>
        <v>#N/A</v>
      </c>
      <c r="H118" s="380" t="s">
        <v>262</v>
      </c>
      <c r="I118" s="379">
        <v>1</v>
      </c>
      <c r="J118" s="381" t="s">
        <v>263</v>
      </c>
      <c r="K118" s="451">
        <v>45770</v>
      </c>
      <c r="L118" s="452" t="s">
        <v>446</v>
      </c>
      <c r="N118" t="s">
        <v>318</v>
      </c>
      <c r="O118" t="s">
        <v>317</v>
      </c>
      <c r="P118" t="s">
        <v>572</v>
      </c>
      <c r="R118" t="s">
        <v>572</v>
      </c>
    </row>
    <row r="119" spans="1:18" ht="18" thickBot="1">
      <c r="A119" s="453" t="s">
        <v>564</v>
      </c>
      <c r="B119" s="450" t="s">
        <v>438</v>
      </c>
      <c r="C119" s="456" t="s">
        <v>131</v>
      </c>
      <c r="D119" s="453" t="s">
        <v>564</v>
      </c>
      <c r="F119" s="379">
        <v>1</v>
      </c>
      <c r="G119" s="390" t="e">
        <f>VLOOKUP(H119,거래처ID!$C$2:$D$8,2,FALSE)</f>
        <v>#N/A</v>
      </c>
      <c r="H119" s="380" t="s">
        <v>262</v>
      </c>
      <c r="I119" s="379">
        <v>1</v>
      </c>
      <c r="J119" s="381" t="s">
        <v>263</v>
      </c>
      <c r="K119" s="451">
        <v>45770</v>
      </c>
      <c r="L119" s="452" t="s">
        <v>446</v>
      </c>
      <c r="N119" t="s">
        <v>318</v>
      </c>
      <c r="O119" t="s">
        <v>317</v>
      </c>
      <c r="P119" t="s">
        <v>572</v>
      </c>
      <c r="R119" t="s">
        <v>572</v>
      </c>
    </row>
    <row r="120" spans="1:18" ht="18" thickBot="1">
      <c r="A120" s="453" t="s">
        <v>565</v>
      </c>
      <c r="B120" s="450" t="s">
        <v>439</v>
      </c>
      <c r="C120" s="456" t="s">
        <v>132</v>
      </c>
      <c r="D120" s="453" t="s">
        <v>565</v>
      </c>
      <c r="F120" s="379">
        <v>1</v>
      </c>
      <c r="G120" s="390" t="e">
        <f>VLOOKUP(H120,거래처ID!$C$2:$D$8,2,FALSE)</f>
        <v>#N/A</v>
      </c>
      <c r="H120" s="380" t="s">
        <v>262</v>
      </c>
      <c r="I120" s="379">
        <v>1</v>
      </c>
      <c r="J120" s="381" t="s">
        <v>263</v>
      </c>
      <c r="K120" s="451">
        <v>45770</v>
      </c>
      <c r="L120" s="452" t="s">
        <v>446</v>
      </c>
      <c r="N120" t="s">
        <v>318</v>
      </c>
      <c r="O120" t="s">
        <v>317</v>
      </c>
      <c r="P120" t="s">
        <v>572</v>
      </c>
      <c r="R120" t="s">
        <v>572</v>
      </c>
    </row>
    <row r="121" spans="1:18" ht="18" thickBot="1">
      <c r="A121" s="453" t="s">
        <v>566</v>
      </c>
      <c r="B121" s="450" t="s">
        <v>440</v>
      </c>
      <c r="C121" s="456" t="s">
        <v>132</v>
      </c>
      <c r="D121" s="453" t="s">
        <v>566</v>
      </c>
      <c r="F121" s="379">
        <v>1</v>
      </c>
      <c r="G121" s="390" t="e">
        <f>VLOOKUP(H121,거래처ID!$C$2:$D$8,2,FALSE)</f>
        <v>#N/A</v>
      </c>
      <c r="H121" s="380" t="s">
        <v>262</v>
      </c>
      <c r="I121" s="379">
        <v>1</v>
      </c>
      <c r="J121" s="381" t="s">
        <v>263</v>
      </c>
      <c r="K121" s="451">
        <v>45770</v>
      </c>
      <c r="L121" s="452" t="s">
        <v>446</v>
      </c>
      <c r="N121" t="s">
        <v>318</v>
      </c>
      <c r="O121" t="s">
        <v>317</v>
      </c>
      <c r="P121" t="s">
        <v>572</v>
      </c>
      <c r="R121" t="s">
        <v>572</v>
      </c>
    </row>
    <row r="122" spans="1:18" ht="18" thickBot="1">
      <c r="A122" s="453" t="s">
        <v>567</v>
      </c>
      <c r="B122" s="450" t="s">
        <v>441</v>
      </c>
      <c r="C122" s="456" t="s">
        <v>133</v>
      </c>
      <c r="D122" s="453" t="s">
        <v>567</v>
      </c>
      <c r="F122" s="379">
        <v>1</v>
      </c>
      <c r="G122" s="390" t="e">
        <f>VLOOKUP(H122,거래처ID!$C$2:$D$8,2,FALSE)</f>
        <v>#N/A</v>
      </c>
      <c r="H122" s="380" t="s">
        <v>262</v>
      </c>
      <c r="I122" s="379">
        <v>1</v>
      </c>
      <c r="J122" s="381" t="s">
        <v>263</v>
      </c>
      <c r="K122" s="451">
        <v>45770</v>
      </c>
      <c r="L122" s="452" t="s">
        <v>446</v>
      </c>
      <c r="N122" t="s">
        <v>318</v>
      </c>
      <c r="O122" t="s">
        <v>317</v>
      </c>
      <c r="P122" t="s">
        <v>572</v>
      </c>
      <c r="R122" t="s">
        <v>572</v>
      </c>
    </row>
    <row r="123" spans="1:18" ht="18" thickBot="1">
      <c r="A123" s="453" t="s">
        <v>568</v>
      </c>
      <c r="B123" s="450" t="s">
        <v>442</v>
      </c>
      <c r="C123" s="455" t="s">
        <v>134</v>
      </c>
      <c r="D123" s="453" t="s">
        <v>568</v>
      </c>
      <c r="F123" s="379">
        <v>1</v>
      </c>
      <c r="G123" s="390" t="e">
        <f>VLOOKUP(H123,거래처ID!$C$2:$D$8,2,FALSE)</f>
        <v>#N/A</v>
      </c>
      <c r="H123" s="380" t="s">
        <v>262</v>
      </c>
      <c r="I123" s="379">
        <v>1</v>
      </c>
      <c r="J123" s="381" t="s">
        <v>263</v>
      </c>
      <c r="K123" s="451">
        <v>45770</v>
      </c>
      <c r="L123" s="452" t="s">
        <v>446</v>
      </c>
      <c r="N123" t="s">
        <v>318</v>
      </c>
      <c r="O123" t="s">
        <v>317</v>
      </c>
      <c r="P123" t="s">
        <v>572</v>
      </c>
      <c r="R123" t="s">
        <v>572</v>
      </c>
    </row>
    <row r="124" spans="1:18" ht="18" thickBot="1">
      <c r="A124" s="453" t="s">
        <v>569</v>
      </c>
      <c r="B124" s="450" t="s">
        <v>443</v>
      </c>
      <c r="C124" s="455" t="s">
        <v>135</v>
      </c>
      <c r="D124" s="453" t="s">
        <v>569</v>
      </c>
      <c r="F124" s="379">
        <v>1</v>
      </c>
      <c r="G124" s="390" t="e">
        <f>VLOOKUP(H124,거래처ID!$C$2:$D$8,2,FALSE)</f>
        <v>#N/A</v>
      </c>
      <c r="H124" s="380" t="s">
        <v>262</v>
      </c>
      <c r="I124" s="379">
        <v>1</v>
      </c>
      <c r="J124" s="381" t="s">
        <v>263</v>
      </c>
      <c r="K124" s="451">
        <v>45770</v>
      </c>
      <c r="L124" s="452" t="s">
        <v>446</v>
      </c>
      <c r="N124" t="s">
        <v>318</v>
      </c>
      <c r="O124" t="s">
        <v>317</v>
      </c>
      <c r="P124" t="s">
        <v>572</v>
      </c>
      <c r="R124" t="s">
        <v>572</v>
      </c>
    </row>
    <row r="125" spans="1:18" ht="18" thickBot="1">
      <c r="A125" s="453" t="s">
        <v>570</v>
      </c>
      <c r="B125" s="450" t="s">
        <v>444</v>
      </c>
      <c r="C125" s="455" t="s">
        <v>136</v>
      </c>
      <c r="D125" s="453" t="s">
        <v>570</v>
      </c>
      <c r="F125" s="379">
        <v>1</v>
      </c>
      <c r="G125" s="390" t="e">
        <f>VLOOKUP(H125,거래처ID!$C$2:$D$8,2,FALSE)</f>
        <v>#N/A</v>
      </c>
      <c r="H125" s="380" t="s">
        <v>262</v>
      </c>
      <c r="I125" s="379">
        <v>1</v>
      </c>
      <c r="J125" s="381" t="s">
        <v>263</v>
      </c>
      <c r="K125" s="451">
        <v>45770</v>
      </c>
      <c r="L125" s="452" t="s">
        <v>446</v>
      </c>
      <c r="N125" t="s">
        <v>318</v>
      </c>
      <c r="O125" t="s">
        <v>317</v>
      </c>
      <c r="P125" t="s">
        <v>572</v>
      </c>
      <c r="R125" t="s">
        <v>572</v>
      </c>
    </row>
    <row r="126" spans="1:18" ht="18" thickBot="1">
      <c r="A126" s="453" t="s">
        <v>571</v>
      </c>
      <c r="B126" s="450" t="s">
        <v>445</v>
      </c>
      <c r="C126" s="456" t="s">
        <v>137</v>
      </c>
      <c r="D126" s="453" t="s">
        <v>571</v>
      </c>
      <c r="F126" s="379">
        <v>1</v>
      </c>
      <c r="G126" s="390" t="e">
        <f>VLOOKUP(H126,거래처ID!$C$2:$D$8,2,FALSE)</f>
        <v>#N/A</v>
      </c>
      <c r="H126" s="380" t="s">
        <v>262</v>
      </c>
      <c r="I126" s="379">
        <v>1</v>
      </c>
      <c r="J126" s="381" t="s">
        <v>263</v>
      </c>
      <c r="K126" s="451">
        <v>45770</v>
      </c>
      <c r="L126" s="452" t="s">
        <v>446</v>
      </c>
      <c r="N126" t="s">
        <v>318</v>
      </c>
      <c r="O126" t="s">
        <v>317</v>
      </c>
      <c r="P126" t="s">
        <v>572</v>
      </c>
      <c r="R126" t="s">
        <v>572</v>
      </c>
    </row>
    <row r="127" spans="1:18">
      <c r="A127" s="453" t="s">
        <v>573</v>
      </c>
      <c r="B127" s="450" t="s">
        <v>574</v>
      </c>
      <c r="C127" s="463" t="s">
        <v>233</v>
      </c>
      <c r="D127" s="453" t="s">
        <v>573</v>
      </c>
      <c r="F127" s="379">
        <v>1</v>
      </c>
      <c r="G127" s="390" t="e">
        <f>VLOOKUP(H127,거래처ID!$C$2:$D$8,2,FALSE)</f>
        <v>#N/A</v>
      </c>
      <c r="H127" s="380" t="s">
        <v>262</v>
      </c>
      <c r="I127" s="379">
        <v>1</v>
      </c>
      <c r="J127" s="381" t="s">
        <v>263</v>
      </c>
      <c r="K127" s="451">
        <v>45770</v>
      </c>
      <c r="L127" s="452" t="s">
        <v>446</v>
      </c>
      <c r="N127" t="s">
        <v>318</v>
      </c>
      <c r="O127" t="s">
        <v>317</v>
      </c>
      <c r="P127" t="s">
        <v>572</v>
      </c>
      <c r="R127" t="s">
        <v>572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E3641-E191-4954-9951-A205F7AD6800}">
  <dimension ref="A1:S36"/>
  <sheetViews>
    <sheetView workbookViewId="0">
      <selection activeCell="A2" sqref="A2:A36"/>
    </sheetView>
  </sheetViews>
  <sheetFormatPr defaultRowHeight="17.399999999999999"/>
  <cols>
    <col min="1" max="1" width="8.796875" style="452"/>
    <col min="2" max="2" width="26.296875" style="452" customWidth="1"/>
    <col min="3" max="3" width="14.8984375" style="452" bestFit="1" customWidth="1"/>
    <col min="4" max="8" width="8.796875" style="452"/>
    <col min="9" max="9" width="10.8984375" style="452" bestFit="1" customWidth="1"/>
    <col min="10" max="16384" width="8.796875" style="452"/>
  </cols>
  <sheetData>
    <row r="1" spans="1:19">
      <c r="B1" s="452" t="s">
        <v>591</v>
      </c>
      <c r="C1" s="452" t="s">
        <v>592</v>
      </c>
      <c r="D1" s="452" t="s">
        <v>593</v>
      </c>
      <c r="E1" s="452" t="s">
        <v>594</v>
      </c>
      <c r="F1" s="452" t="s">
        <v>595</v>
      </c>
      <c r="G1" s="452" t="s">
        <v>596</v>
      </c>
      <c r="H1" s="452" t="s">
        <v>597</v>
      </c>
      <c r="I1" s="452" t="s">
        <v>302</v>
      </c>
      <c r="J1" s="452" t="s">
        <v>303</v>
      </c>
      <c r="K1" s="452" t="s">
        <v>304</v>
      </c>
      <c r="L1" s="452" t="s">
        <v>305</v>
      </c>
      <c r="M1" s="452" t="s">
        <v>306</v>
      </c>
      <c r="N1" s="452" t="s">
        <v>307</v>
      </c>
      <c r="O1" s="452" t="s">
        <v>308</v>
      </c>
      <c r="P1" s="452" t="s">
        <v>309</v>
      </c>
      <c r="Q1" s="452" t="s">
        <v>310</v>
      </c>
      <c r="R1" s="452" t="s">
        <v>311</v>
      </c>
      <c r="S1" s="452" t="s">
        <v>312</v>
      </c>
    </row>
    <row r="2" spans="1:19">
      <c r="A2" s="469" t="s">
        <v>269</v>
      </c>
      <c r="B2" s="452" t="s">
        <v>601</v>
      </c>
      <c r="C2" s="469" t="s">
        <v>269</v>
      </c>
      <c r="D2" s="470" t="s">
        <v>154</v>
      </c>
      <c r="E2" s="470" t="s">
        <v>270</v>
      </c>
      <c r="F2" s="470" t="s">
        <v>271</v>
      </c>
      <c r="G2" s="471"/>
      <c r="H2" s="472" t="s">
        <v>272</v>
      </c>
      <c r="I2" s="452" t="s">
        <v>599</v>
      </c>
      <c r="J2" s="452" t="s">
        <v>446</v>
      </c>
      <c r="L2" s="452" t="s">
        <v>318</v>
      </c>
      <c r="M2" s="452" t="s">
        <v>317</v>
      </c>
      <c r="N2" s="452" t="s">
        <v>572</v>
      </c>
      <c r="P2" s="452" t="s">
        <v>572</v>
      </c>
    </row>
    <row r="3" spans="1:19">
      <c r="A3" s="469" t="s">
        <v>273</v>
      </c>
      <c r="B3" s="452" t="s">
        <v>602</v>
      </c>
      <c r="C3" s="469" t="s">
        <v>273</v>
      </c>
      <c r="D3" s="473" t="s">
        <v>598</v>
      </c>
      <c r="E3" s="470" t="s">
        <v>274</v>
      </c>
      <c r="F3" s="471" t="s">
        <v>275</v>
      </c>
      <c r="G3" s="474"/>
      <c r="H3" s="475"/>
      <c r="I3" s="452" t="s">
        <v>599</v>
      </c>
      <c r="J3" s="452" t="s">
        <v>446</v>
      </c>
      <c r="L3" s="452" t="s">
        <v>318</v>
      </c>
      <c r="M3" s="452" t="s">
        <v>317</v>
      </c>
      <c r="N3" s="452" t="s">
        <v>572</v>
      </c>
      <c r="P3" s="452" t="s">
        <v>572</v>
      </c>
    </row>
    <row r="4" spans="1:19">
      <c r="A4" s="476" t="s">
        <v>251</v>
      </c>
      <c r="B4" s="452" t="s">
        <v>603</v>
      </c>
      <c r="C4" s="476" t="s">
        <v>251</v>
      </c>
      <c r="D4" s="473" t="s">
        <v>598</v>
      </c>
      <c r="E4" s="473" t="s">
        <v>598</v>
      </c>
      <c r="F4" s="473" t="s">
        <v>598</v>
      </c>
      <c r="G4" s="477"/>
      <c r="H4" s="478"/>
      <c r="I4" s="452" t="s">
        <v>599</v>
      </c>
      <c r="J4" s="452" t="s">
        <v>446</v>
      </c>
      <c r="L4" s="452" t="s">
        <v>318</v>
      </c>
      <c r="M4" s="452" t="s">
        <v>317</v>
      </c>
      <c r="N4" s="452" t="s">
        <v>572</v>
      </c>
      <c r="P4" s="452" t="s">
        <v>572</v>
      </c>
    </row>
    <row r="5" spans="1:19" ht="18" thickBot="1">
      <c r="A5" s="476" t="s">
        <v>237</v>
      </c>
      <c r="B5" s="452" t="s">
        <v>604</v>
      </c>
      <c r="C5" s="476" t="s">
        <v>237</v>
      </c>
      <c r="D5" s="473" t="s">
        <v>598</v>
      </c>
      <c r="E5" s="473" t="s">
        <v>598</v>
      </c>
      <c r="F5" s="473" t="s">
        <v>598</v>
      </c>
      <c r="G5" s="479"/>
      <c r="H5" s="480"/>
      <c r="I5" s="452" t="s">
        <v>599</v>
      </c>
      <c r="J5" s="452" t="s">
        <v>446</v>
      </c>
      <c r="L5" s="452" t="s">
        <v>318</v>
      </c>
      <c r="M5" s="452" t="s">
        <v>317</v>
      </c>
      <c r="N5" s="452" t="s">
        <v>572</v>
      </c>
      <c r="P5" s="452" t="s">
        <v>572</v>
      </c>
    </row>
    <row r="6" spans="1:19">
      <c r="A6" s="481" t="s">
        <v>238</v>
      </c>
      <c r="B6" s="452" t="s">
        <v>605</v>
      </c>
      <c r="C6" s="481" t="s">
        <v>238</v>
      </c>
      <c r="D6" s="482" t="s">
        <v>292</v>
      </c>
      <c r="E6" s="473" t="s">
        <v>598</v>
      </c>
      <c r="F6" s="473" t="s">
        <v>598</v>
      </c>
      <c r="G6" s="482"/>
      <c r="H6" s="483"/>
      <c r="I6" s="452" t="s">
        <v>599</v>
      </c>
      <c r="J6" s="452" t="s">
        <v>446</v>
      </c>
      <c r="L6" s="452" t="s">
        <v>318</v>
      </c>
      <c r="M6" s="452" t="s">
        <v>317</v>
      </c>
      <c r="N6" s="452" t="s">
        <v>572</v>
      </c>
      <c r="P6" s="452" t="s">
        <v>572</v>
      </c>
    </row>
    <row r="7" spans="1:19">
      <c r="A7" s="476" t="s">
        <v>239</v>
      </c>
      <c r="B7" s="452" t="s">
        <v>606</v>
      </c>
      <c r="C7" s="476" t="s">
        <v>239</v>
      </c>
      <c r="D7" s="473" t="s">
        <v>598</v>
      </c>
      <c r="E7" s="473" t="s">
        <v>598</v>
      </c>
      <c r="F7" s="470" t="s">
        <v>267</v>
      </c>
      <c r="G7" s="479"/>
      <c r="H7" s="480"/>
      <c r="I7" s="452" t="s">
        <v>599</v>
      </c>
      <c r="J7" s="452" t="s">
        <v>446</v>
      </c>
      <c r="L7" s="452" t="s">
        <v>318</v>
      </c>
      <c r="M7" s="452" t="s">
        <v>317</v>
      </c>
      <c r="N7" s="452" t="s">
        <v>572</v>
      </c>
      <c r="P7" s="452" t="s">
        <v>572</v>
      </c>
    </row>
    <row r="8" spans="1:19">
      <c r="A8" s="476" t="s">
        <v>240</v>
      </c>
      <c r="B8" s="452" t="s">
        <v>607</v>
      </c>
      <c r="C8" s="476" t="s">
        <v>240</v>
      </c>
      <c r="D8" s="473" t="s">
        <v>598</v>
      </c>
      <c r="E8" s="473" t="s">
        <v>598</v>
      </c>
      <c r="F8" s="473" t="s">
        <v>598</v>
      </c>
      <c r="G8" s="479"/>
      <c r="H8" s="480"/>
      <c r="I8" s="452" t="s">
        <v>599</v>
      </c>
      <c r="J8" s="452" t="s">
        <v>446</v>
      </c>
      <c r="L8" s="452" t="s">
        <v>318</v>
      </c>
      <c r="M8" s="452" t="s">
        <v>317</v>
      </c>
      <c r="N8" s="452" t="s">
        <v>572</v>
      </c>
      <c r="P8" s="452" t="s">
        <v>572</v>
      </c>
    </row>
    <row r="9" spans="1:19">
      <c r="A9" s="476" t="s">
        <v>241</v>
      </c>
      <c r="B9" s="452" t="s">
        <v>608</v>
      </c>
      <c r="C9" s="476" t="s">
        <v>241</v>
      </c>
      <c r="D9" s="473" t="s">
        <v>598</v>
      </c>
      <c r="E9" s="473" t="s">
        <v>598</v>
      </c>
      <c r="F9" s="473" t="s">
        <v>598</v>
      </c>
      <c r="G9" s="479"/>
      <c r="H9" s="480"/>
      <c r="I9" s="452" t="s">
        <v>599</v>
      </c>
      <c r="J9" s="452" t="s">
        <v>446</v>
      </c>
      <c r="L9" s="452" t="s">
        <v>318</v>
      </c>
      <c r="M9" s="452" t="s">
        <v>317</v>
      </c>
      <c r="N9" s="452" t="s">
        <v>572</v>
      </c>
      <c r="P9" s="452" t="s">
        <v>572</v>
      </c>
    </row>
    <row r="10" spans="1:19" ht="18" thickBot="1">
      <c r="A10" s="484" t="s">
        <v>243</v>
      </c>
      <c r="B10" s="452" t="s">
        <v>609</v>
      </c>
      <c r="C10" s="484" t="s">
        <v>243</v>
      </c>
      <c r="D10" s="473" t="s">
        <v>598</v>
      </c>
      <c r="E10" s="473" t="s">
        <v>598</v>
      </c>
      <c r="F10" s="473" t="s">
        <v>598</v>
      </c>
      <c r="G10" s="485"/>
      <c r="H10" s="486"/>
      <c r="I10" s="452" t="s">
        <v>599</v>
      </c>
      <c r="J10" s="452" t="s">
        <v>446</v>
      </c>
      <c r="L10" s="452" t="s">
        <v>318</v>
      </c>
      <c r="M10" s="452" t="s">
        <v>317</v>
      </c>
      <c r="N10" s="452" t="s">
        <v>572</v>
      </c>
      <c r="P10" s="452" t="s">
        <v>572</v>
      </c>
    </row>
    <row r="11" spans="1:19">
      <c r="A11" s="487" t="s">
        <v>244</v>
      </c>
      <c r="B11" s="452" t="s">
        <v>610</v>
      </c>
      <c r="C11" s="487" t="s">
        <v>244</v>
      </c>
      <c r="D11" s="473" t="s">
        <v>598</v>
      </c>
      <c r="E11" s="473" t="s">
        <v>598</v>
      </c>
      <c r="F11" s="473" t="s">
        <v>598</v>
      </c>
      <c r="G11" s="488"/>
      <c r="H11" s="489"/>
      <c r="I11" s="452" t="s">
        <v>599</v>
      </c>
      <c r="J11" s="452" t="s">
        <v>446</v>
      </c>
      <c r="L11" s="452" t="s">
        <v>318</v>
      </c>
      <c r="M11" s="452" t="s">
        <v>317</v>
      </c>
      <c r="N11" s="452" t="s">
        <v>572</v>
      </c>
      <c r="P11" s="452" t="s">
        <v>572</v>
      </c>
    </row>
    <row r="12" spans="1:19">
      <c r="A12" s="476" t="s">
        <v>245</v>
      </c>
      <c r="B12" s="452" t="s">
        <v>611</v>
      </c>
      <c r="C12" s="476" t="s">
        <v>245</v>
      </c>
      <c r="D12" s="473" t="s">
        <v>598</v>
      </c>
      <c r="E12" s="473" t="s">
        <v>598</v>
      </c>
      <c r="F12" s="473" t="s">
        <v>598</v>
      </c>
      <c r="G12" s="479"/>
      <c r="H12" s="480"/>
      <c r="I12" s="452" t="s">
        <v>599</v>
      </c>
      <c r="J12" s="452" t="s">
        <v>446</v>
      </c>
      <c r="L12" s="452" t="s">
        <v>318</v>
      </c>
      <c r="M12" s="452" t="s">
        <v>317</v>
      </c>
      <c r="N12" s="452" t="s">
        <v>572</v>
      </c>
      <c r="P12" s="452" t="s">
        <v>572</v>
      </c>
    </row>
    <row r="13" spans="1:19">
      <c r="A13" s="476" t="s">
        <v>246</v>
      </c>
      <c r="B13" s="452" t="s">
        <v>612</v>
      </c>
      <c r="C13" s="476" t="s">
        <v>246</v>
      </c>
      <c r="D13" s="473" t="s">
        <v>598</v>
      </c>
      <c r="E13" s="473" t="s">
        <v>598</v>
      </c>
      <c r="F13" s="473" t="s">
        <v>598</v>
      </c>
      <c r="G13" s="479"/>
      <c r="H13" s="480"/>
      <c r="I13" s="452" t="s">
        <v>599</v>
      </c>
      <c r="J13" s="452" t="s">
        <v>446</v>
      </c>
      <c r="L13" s="452" t="s">
        <v>318</v>
      </c>
      <c r="M13" s="452" t="s">
        <v>317</v>
      </c>
      <c r="N13" s="452" t="s">
        <v>572</v>
      </c>
      <c r="P13" s="452" t="s">
        <v>572</v>
      </c>
    </row>
    <row r="14" spans="1:19">
      <c r="A14" s="476" t="s">
        <v>247</v>
      </c>
      <c r="B14" s="452" t="s">
        <v>613</v>
      </c>
      <c r="C14" s="476" t="s">
        <v>247</v>
      </c>
      <c r="D14" s="473" t="s">
        <v>598</v>
      </c>
      <c r="E14" s="470" t="s">
        <v>278</v>
      </c>
      <c r="F14" s="470" t="s">
        <v>279</v>
      </c>
      <c r="G14" s="479"/>
      <c r="H14" s="480"/>
      <c r="I14" s="452" t="s">
        <v>599</v>
      </c>
      <c r="J14" s="452" t="s">
        <v>446</v>
      </c>
      <c r="L14" s="452" t="s">
        <v>318</v>
      </c>
      <c r="M14" s="452" t="s">
        <v>317</v>
      </c>
      <c r="N14" s="452" t="s">
        <v>572</v>
      </c>
      <c r="P14" s="452" t="s">
        <v>572</v>
      </c>
    </row>
    <row r="15" spans="1:19">
      <c r="A15" s="476" t="s">
        <v>248</v>
      </c>
      <c r="B15" s="452" t="s">
        <v>614</v>
      </c>
      <c r="C15" s="476" t="s">
        <v>248</v>
      </c>
      <c r="D15" s="473" t="s">
        <v>598</v>
      </c>
      <c r="E15" s="473" t="s">
        <v>598</v>
      </c>
      <c r="F15" s="473" t="s">
        <v>598</v>
      </c>
      <c r="G15" s="479"/>
      <c r="H15" s="480"/>
      <c r="I15" s="452" t="s">
        <v>599</v>
      </c>
      <c r="J15" s="452" t="s">
        <v>446</v>
      </c>
      <c r="L15" s="452" t="s">
        <v>318</v>
      </c>
      <c r="M15" s="452" t="s">
        <v>317</v>
      </c>
      <c r="N15" s="452" t="s">
        <v>572</v>
      </c>
      <c r="P15" s="452" t="s">
        <v>572</v>
      </c>
    </row>
    <row r="16" spans="1:19">
      <c r="A16" s="476" t="s">
        <v>249</v>
      </c>
      <c r="B16" s="452" t="s">
        <v>615</v>
      </c>
      <c r="C16" s="476" t="s">
        <v>249</v>
      </c>
      <c r="D16" s="473" t="s">
        <v>598</v>
      </c>
      <c r="E16" s="473" t="s">
        <v>598</v>
      </c>
      <c r="F16" s="473" t="s">
        <v>598</v>
      </c>
      <c r="G16" s="479"/>
      <c r="H16" s="480"/>
      <c r="I16" s="452" t="s">
        <v>599</v>
      </c>
      <c r="J16" s="452" t="s">
        <v>446</v>
      </c>
      <c r="L16" s="452" t="s">
        <v>318</v>
      </c>
      <c r="M16" s="452" t="s">
        <v>317</v>
      </c>
      <c r="N16" s="452" t="s">
        <v>572</v>
      </c>
      <c r="P16" s="452" t="s">
        <v>572</v>
      </c>
    </row>
    <row r="17" spans="1:16">
      <c r="A17" s="476" t="s">
        <v>250</v>
      </c>
      <c r="B17" s="452" t="s">
        <v>616</v>
      </c>
      <c r="C17" s="476" t="s">
        <v>250</v>
      </c>
      <c r="D17" s="473" t="s">
        <v>598</v>
      </c>
      <c r="E17" s="473" t="s">
        <v>598</v>
      </c>
      <c r="F17" s="473" t="s">
        <v>598</v>
      </c>
      <c r="G17" s="479"/>
      <c r="H17" s="480"/>
      <c r="I17" s="452" t="s">
        <v>599</v>
      </c>
      <c r="J17" s="452" t="s">
        <v>446</v>
      </c>
      <c r="L17" s="452" t="s">
        <v>318</v>
      </c>
      <c r="M17" s="452" t="s">
        <v>317</v>
      </c>
      <c r="N17" s="452" t="s">
        <v>572</v>
      </c>
      <c r="P17" s="452" t="s">
        <v>572</v>
      </c>
    </row>
    <row r="18" spans="1:16">
      <c r="A18" s="452" t="s">
        <v>204</v>
      </c>
      <c r="B18" s="452" t="s">
        <v>617</v>
      </c>
      <c r="C18" s="452" t="s">
        <v>204</v>
      </c>
    </row>
    <row r="19" spans="1:16">
      <c r="A19" s="452" t="s">
        <v>180</v>
      </c>
      <c r="B19" s="452" t="s">
        <v>618</v>
      </c>
      <c r="C19" s="452" t="s">
        <v>180</v>
      </c>
    </row>
    <row r="20" spans="1:16">
      <c r="A20" s="452" t="s">
        <v>155</v>
      </c>
      <c r="B20" s="452" t="s">
        <v>619</v>
      </c>
      <c r="C20" s="452" t="s">
        <v>155</v>
      </c>
    </row>
    <row r="21" spans="1:16">
      <c r="A21" s="452" t="s">
        <v>176</v>
      </c>
      <c r="B21" s="452" t="s">
        <v>620</v>
      </c>
      <c r="C21" s="452" t="s">
        <v>176</v>
      </c>
    </row>
    <row r="22" spans="1:16">
      <c r="A22" s="452" t="s">
        <v>159</v>
      </c>
      <c r="B22" s="452" t="s">
        <v>621</v>
      </c>
      <c r="C22" s="452" t="s">
        <v>159</v>
      </c>
    </row>
    <row r="23" spans="1:16">
      <c r="A23" s="452" t="s">
        <v>587</v>
      </c>
      <c r="B23" s="452" t="s">
        <v>622</v>
      </c>
      <c r="C23" s="452" t="s">
        <v>587</v>
      </c>
    </row>
    <row r="24" spans="1:16">
      <c r="A24" s="452" t="s">
        <v>167</v>
      </c>
      <c r="B24" s="452" t="s">
        <v>623</v>
      </c>
      <c r="C24" s="452" t="s">
        <v>167</v>
      </c>
    </row>
    <row r="25" spans="1:16">
      <c r="A25" s="452" t="s">
        <v>170</v>
      </c>
      <c r="B25" s="452" t="s">
        <v>624</v>
      </c>
      <c r="C25" s="452" t="s">
        <v>170</v>
      </c>
    </row>
    <row r="26" spans="1:16">
      <c r="A26" s="452" t="s">
        <v>192</v>
      </c>
      <c r="B26" s="452" t="s">
        <v>625</v>
      </c>
      <c r="C26" s="452" t="s">
        <v>192</v>
      </c>
    </row>
    <row r="27" spans="1:16">
      <c r="A27" s="452" t="s">
        <v>206</v>
      </c>
      <c r="B27" s="452" t="s">
        <v>626</v>
      </c>
      <c r="C27" s="452" t="s">
        <v>206</v>
      </c>
    </row>
    <row r="28" spans="1:16">
      <c r="A28" s="452" t="s">
        <v>200</v>
      </c>
      <c r="B28" s="452" t="s">
        <v>627</v>
      </c>
      <c r="C28" s="452" t="s">
        <v>200</v>
      </c>
    </row>
    <row r="29" spans="1:16">
      <c r="A29" s="452" t="s">
        <v>196</v>
      </c>
      <c r="B29" s="452" t="s">
        <v>628</v>
      </c>
      <c r="C29" s="452" t="s">
        <v>196</v>
      </c>
    </row>
    <row r="30" spans="1:16">
      <c r="A30" s="452" t="s">
        <v>184</v>
      </c>
      <c r="B30" s="452" t="s">
        <v>629</v>
      </c>
      <c r="C30" s="452" t="s">
        <v>184</v>
      </c>
    </row>
    <row r="31" spans="1:16">
      <c r="A31" s="452" t="s">
        <v>172</v>
      </c>
      <c r="B31" s="452" t="s">
        <v>630</v>
      </c>
      <c r="C31" s="452" t="s">
        <v>172</v>
      </c>
    </row>
    <row r="32" spans="1:16">
      <c r="A32" s="452" t="s">
        <v>188</v>
      </c>
      <c r="B32" s="452" t="s">
        <v>631</v>
      </c>
      <c r="C32" s="452" t="s">
        <v>188</v>
      </c>
    </row>
    <row r="33" spans="1:3">
      <c r="A33" s="452" t="s">
        <v>588</v>
      </c>
      <c r="B33" s="452" t="s">
        <v>632</v>
      </c>
      <c r="C33" s="452" t="s">
        <v>588</v>
      </c>
    </row>
    <row r="34" spans="1:3">
      <c r="A34" s="452" t="s">
        <v>242</v>
      </c>
      <c r="B34" s="452" t="s">
        <v>633</v>
      </c>
      <c r="C34" s="452" t="s">
        <v>242</v>
      </c>
    </row>
    <row r="35" spans="1:3">
      <c r="A35" s="452" t="s">
        <v>589</v>
      </c>
      <c r="B35" s="452" t="s">
        <v>600</v>
      </c>
      <c r="C35" s="452" t="s">
        <v>589</v>
      </c>
    </row>
    <row r="36" spans="1:3">
      <c r="A36" s="452" t="s">
        <v>590</v>
      </c>
      <c r="B36" s="452" t="s">
        <v>634</v>
      </c>
      <c r="C36" s="452" t="s">
        <v>590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25'03월</vt:lpstr>
      <vt:lpstr>companyproduct</vt:lpstr>
      <vt:lpstr>25'03월 (2)</vt:lpstr>
      <vt:lpstr>Sheet1</vt:lpstr>
      <vt:lpstr>PRODUCTID</vt:lpstr>
      <vt:lpstr>거래처ID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승효 목</dc:creator>
  <cp:lastModifiedBy>JUNSIK PARK</cp:lastModifiedBy>
  <dcterms:created xsi:type="dcterms:W3CDTF">2025-03-26T04:02:18Z</dcterms:created>
  <dcterms:modified xsi:type="dcterms:W3CDTF">2025-04-23T13:52:09Z</dcterms:modified>
</cp:coreProperties>
</file>