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2155" windowHeight="13920"/>
  </bookViews>
  <sheets>
    <sheet name="25'03월" sheetId="3" r:id="rId1"/>
    <sheet name="25'03월 (2)" sheetId="4" r:id="rId2"/>
  </sheets>
  <externalReferences>
    <externalReference r:id="rId3"/>
  </externalReferenc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0" i="3" l="1"/>
  <c r="D71" i="3"/>
  <c r="D72" i="3"/>
  <c r="D73" i="3"/>
  <c r="D74" i="3"/>
  <c r="D75" i="3"/>
  <c r="D76" i="3"/>
  <c r="D77" i="3"/>
  <c r="D78" i="3"/>
  <c r="D79" i="3"/>
  <c r="D80" i="3"/>
  <c r="D81" i="3"/>
  <c r="D82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E58" i="3"/>
  <c r="E59" i="3"/>
  <c r="E60" i="3"/>
  <c r="E61" i="3"/>
  <c r="E62" i="3"/>
  <c r="E63" i="3"/>
  <c r="E64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D58" i="3"/>
  <c r="D59" i="3"/>
  <c r="D60" i="3"/>
  <c r="D61" i="3"/>
  <c r="D62" i="3"/>
  <c r="D63" i="3"/>
  <c r="D64" i="3"/>
  <c r="D65" i="3"/>
  <c r="D66" i="3"/>
  <c r="D67" i="3"/>
  <c r="D68" i="3"/>
  <c r="D69" i="3"/>
  <c r="E57" i="3"/>
  <c r="D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57" i="3"/>
  <c r="O100" i="3"/>
  <c r="P100" i="3"/>
  <c r="AB100" i="3" s="1"/>
  <c r="T100" i="3"/>
  <c r="W100" i="3"/>
  <c r="X100" i="3"/>
  <c r="Z100" i="3" s="1"/>
  <c r="R132" i="4"/>
  <c r="Q132" i="4"/>
  <c r="N132" i="4"/>
  <c r="R131" i="4"/>
  <c r="Q131" i="4"/>
  <c r="N131" i="4"/>
  <c r="R130" i="4"/>
  <c r="S130" i="4" s="1"/>
  <c r="P130" i="4"/>
  <c r="M130" i="4"/>
  <c r="J130" i="4"/>
  <c r="G130" i="4"/>
  <c r="R129" i="4"/>
  <c r="S129" i="4" s="1"/>
  <c r="P129" i="4"/>
  <c r="M129" i="4"/>
  <c r="J129" i="4"/>
  <c r="G129" i="4"/>
  <c r="R128" i="4"/>
  <c r="S128" i="4" s="1"/>
  <c r="P128" i="4"/>
  <c r="M128" i="4"/>
  <c r="J128" i="4"/>
  <c r="G128" i="4"/>
  <c r="N127" i="4"/>
  <c r="P127" i="4" s="1"/>
  <c r="M127" i="4"/>
  <c r="J127" i="4"/>
  <c r="F127" i="4"/>
  <c r="R127" i="4" s="1"/>
  <c r="E127" i="4"/>
  <c r="Q127" i="4" s="1"/>
  <c r="S127" i="4" s="1"/>
  <c r="R126" i="4"/>
  <c r="S126" i="4" s="1"/>
  <c r="M126" i="4"/>
  <c r="J126" i="4"/>
  <c r="G126" i="4"/>
  <c r="P125" i="4"/>
  <c r="M125" i="4"/>
  <c r="J125" i="4"/>
  <c r="F125" i="4"/>
  <c r="R125" i="4" s="1"/>
  <c r="E125" i="4"/>
  <c r="Q125" i="4" s="1"/>
  <c r="N124" i="4"/>
  <c r="P124" i="4" s="1"/>
  <c r="M124" i="4"/>
  <c r="J124" i="4"/>
  <c r="F124" i="4"/>
  <c r="R124" i="4" s="1"/>
  <c r="E124" i="4"/>
  <c r="G124" i="4" s="1"/>
  <c r="P123" i="4"/>
  <c r="M123" i="4"/>
  <c r="J123" i="4"/>
  <c r="F123" i="4"/>
  <c r="R123" i="4" s="1"/>
  <c r="E123" i="4"/>
  <c r="Q123" i="4" s="1"/>
  <c r="P122" i="4"/>
  <c r="M122" i="4"/>
  <c r="J122" i="4"/>
  <c r="F122" i="4"/>
  <c r="R122" i="4" s="1"/>
  <c r="E122" i="4"/>
  <c r="Q122" i="4" s="1"/>
  <c r="S122" i="4" s="1"/>
  <c r="P121" i="4"/>
  <c r="M121" i="4"/>
  <c r="J121" i="4"/>
  <c r="F121" i="4"/>
  <c r="R121" i="4" s="1"/>
  <c r="E121" i="4"/>
  <c r="Q121" i="4" s="1"/>
  <c r="P120" i="4"/>
  <c r="M120" i="4"/>
  <c r="J120" i="4"/>
  <c r="F120" i="4"/>
  <c r="R120" i="4" s="1"/>
  <c r="E120" i="4"/>
  <c r="Q120" i="4" s="1"/>
  <c r="P119" i="4"/>
  <c r="M119" i="4"/>
  <c r="J119" i="4"/>
  <c r="F119" i="4"/>
  <c r="R119" i="4" s="1"/>
  <c r="E119" i="4"/>
  <c r="Q119" i="4" s="1"/>
  <c r="P118" i="4"/>
  <c r="M118" i="4"/>
  <c r="J118" i="4"/>
  <c r="F118" i="4"/>
  <c r="R118" i="4" s="1"/>
  <c r="E118" i="4"/>
  <c r="Q118" i="4" s="1"/>
  <c r="S118" i="4" s="1"/>
  <c r="P117" i="4"/>
  <c r="M117" i="4"/>
  <c r="J117" i="4"/>
  <c r="F117" i="4"/>
  <c r="R117" i="4" s="1"/>
  <c r="E117" i="4"/>
  <c r="G117" i="4" s="1"/>
  <c r="P116" i="4"/>
  <c r="M116" i="4"/>
  <c r="J116" i="4"/>
  <c r="F116" i="4"/>
  <c r="R116" i="4" s="1"/>
  <c r="E116" i="4"/>
  <c r="Q116" i="4" s="1"/>
  <c r="P115" i="4"/>
  <c r="N115" i="4"/>
  <c r="M115" i="4"/>
  <c r="J115" i="4"/>
  <c r="F115" i="4"/>
  <c r="R115" i="4" s="1"/>
  <c r="E115" i="4"/>
  <c r="G115" i="4" s="1"/>
  <c r="Q114" i="4"/>
  <c r="P114" i="4"/>
  <c r="M114" i="4"/>
  <c r="J114" i="4"/>
  <c r="F114" i="4"/>
  <c r="R114" i="4" s="1"/>
  <c r="P113" i="4"/>
  <c r="M113" i="4"/>
  <c r="J113" i="4"/>
  <c r="F113" i="4"/>
  <c r="E113" i="4"/>
  <c r="Q113" i="4" s="1"/>
  <c r="P112" i="4"/>
  <c r="M112" i="4"/>
  <c r="J112" i="4"/>
  <c r="F112" i="4"/>
  <c r="R112" i="4" s="1"/>
  <c r="E112" i="4"/>
  <c r="Q112" i="4" s="1"/>
  <c r="P111" i="4"/>
  <c r="M111" i="4"/>
  <c r="J111" i="4"/>
  <c r="F111" i="4"/>
  <c r="R111" i="4" s="1"/>
  <c r="E111" i="4"/>
  <c r="R110" i="4"/>
  <c r="Q110" i="4"/>
  <c r="P110" i="4"/>
  <c r="M110" i="4"/>
  <c r="J110" i="4"/>
  <c r="F110" i="4"/>
  <c r="E110" i="4"/>
  <c r="G110" i="4" s="1"/>
  <c r="N109" i="4"/>
  <c r="P109" i="4" s="1"/>
  <c r="M109" i="4"/>
  <c r="J109" i="4"/>
  <c r="F109" i="4"/>
  <c r="R109" i="4" s="1"/>
  <c r="E109" i="4"/>
  <c r="Q109" i="4" s="1"/>
  <c r="S109" i="4" s="1"/>
  <c r="R108" i="4"/>
  <c r="Q108" i="4"/>
  <c r="S108" i="4" s="1"/>
  <c r="N108" i="4"/>
  <c r="P108" i="4" s="1"/>
  <c r="M108" i="4"/>
  <c r="J108" i="4"/>
  <c r="F108" i="4"/>
  <c r="G108" i="4" s="1"/>
  <c r="Q107" i="4"/>
  <c r="N107" i="4"/>
  <c r="P107" i="4" s="1"/>
  <c r="M107" i="4"/>
  <c r="J107" i="4"/>
  <c r="F107" i="4"/>
  <c r="R107" i="4" s="1"/>
  <c r="S107" i="4" s="1"/>
  <c r="Q106" i="4"/>
  <c r="N106" i="4"/>
  <c r="P106" i="4" s="1"/>
  <c r="M106" i="4"/>
  <c r="J106" i="4"/>
  <c r="F106" i="4"/>
  <c r="R106" i="4" s="1"/>
  <c r="S106" i="4" s="1"/>
  <c r="Q105" i="4"/>
  <c r="S105" i="4" s="1"/>
  <c r="N105" i="4"/>
  <c r="P105" i="4" s="1"/>
  <c r="M105" i="4"/>
  <c r="J105" i="4"/>
  <c r="F105" i="4"/>
  <c r="R105" i="4" s="1"/>
  <c r="E105" i="4"/>
  <c r="N104" i="4"/>
  <c r="P104" i="4" s="1"/>
  <c r="M104" i="4"/>
  <c r="J104" i="4"/>
  <c r="F104" i="4"/>
  <c r="R104" i="4" s="1"/>
  <c r="E104" i="4"/>
  <c r="Q104" i="4" s="1"/>
  <c r="S104" i="4" s="1"/>
  <c r="N103" i="4"/>
  <c r="P103" i="4" s="1"/>
  <c r="M103" i="4"/>
  <c r="J103" i="4"/>
  <c r="F103" i="4"/>
  <c r="R103" i="4" s="1"/>
  <c r="E103" i="4"/>
  <c r="Q103" i="4" s="1"/>
  <c r="P102" i="4"/>
  <c r="M102" i="4"/>
  <c r="J102" i="4"/>
  <c r="F102" i="4"/>
  <c r="R102" i="4" s="1"/>
  <c r="E102" i="4"/>
  <c r="Q102" i="4" s="1"/>
  <c r="Q101" i="4"/>
  <c r="N101" i="4"/>
  <c r="P101" i="4" s="1"/>
  <c r="M101" i="4"/>
  <c r="J101" i="4"/>
  <c r="F101" i="4"/>
  <c r="G101" i="4" s="1"/>
  <c r="N100" i="4"/>
  <c r="P100" i="4" s="1"/>
  <c r="M100" i="4"/>
  <c r="J100" i="4"/>
  <c r="F100" i="4"/>
  <c r="R100" i="4" s="1"/>
  <c r="E100" i="4"/>
  <c r="Q100" i="4" s="1"/>
  <c r="S100" i="4" s="1"/>
  <c r="N99" i="4"/>
  <c r="P99" i="4" s="1"/>
  <c r="M99" i="4"/>
  <c r="J99" i="4"/>
  <c r="F99" i="4"/>
  <c r="R99" i="4" s="1"/>
  <c r="E99" i="4"/>
  <c r="Q99" i="4" s="1"/>
  <c r="N98" i="4"/>
  <c r="P98" i="4" s="1"/>
  <c r="M98" i="4"/>
  <c r="J98" i="4"/>
  <c r="F98" i="4"/>
  <c r="R98" i="4" s="1"/>
  <c r="E98" i="4"/>
  <c r="N97" i="4"/>
  <c r="P97" i="4" s="1"/>
  <c r="M97" i="4"/>
  <c r="J97" i="4"/>
  <c r="F97" i="4"/>
  <c r="R97" i="4" s="1"/>
  <c r="E97" i="4"/>
  <c r="Q97" i="4" s="1"/>
  <c r="S97" i="4" s="1"/>
  <c r="N96" i="4"/>
  <c r="P96" i="4" s="1"/>
  <c r="M96" i="4"/>
  <c r="J96" i="4"/>
  <c r="F96" i="4"/>
  <c r="R96" i="4" s="1"/>
  <c r="E96" i="4"/>
  <c r="Q96" i="4" s="1"/>
  <c r="N95" i="4"/>
  <c r="P95" i="4" s="1"/>
  <c r="M95" i="4"/>
  <c r="J95" i="4"/>
  <c r="F95" i="4"/>
  <c r="R95" i="4" s="1"/>
  <c r="E95" i="4"/>
  <c r="G95" i="4" s="1"/>
  <c r="N94" i="4"/>
  <c r="P94" i="4" s="1"/>
  <c r="M94" i="4"/>
  <c r="J94" i="4"/>
  <c r="F94" i="4"/>
  <c r="R94" i="4" s="1"/>
  <c r="E94" i="4"/>
  <c r="Q94" i="4" s="1"/>
  <c r="S94" i="4" s="1"/>
  <c r="Q93" i="4"/>
  <c r="N93" i="4"/>
  <c r="P93" i="4" s="1"/>
  <c r="M93" i="4"/>
  <c r="J93" i="4"/>
  <c r="F93" i="4"/>
  <c r="G93" i="4" s="1"/>
  <c r="E93" i="4"/>
  <c r="Q92" i="4"/>
  <c r="N92" i="4"/>
  <c r="P92" i="4" s="1"/>
  <c r="M92" i="4"/>
  <c r="J92" i="4"/>
  <c r="F92" i="4"/>
  <c r="R92" i="4" s="1"/>
  <c r="N91" i="4"/>
  <c r="P91" i="4" s="1"/>
  <c r="M91" i="4"/>
  <c r="J91" i="4"/>
  <c r="F91" i="4"/>
  <c r="R91" i="4" s="1"/>
  <c r="E91" i="4"/>
  <c r="Q91" i="4" s="1"/>
  <c r="R90" i="4"/>
  <c r="Q90" i="4"/>
  <c r="S90" i="4" s="1"/>
  <c r="N90" i="4"/>
  <c r="P90" i="4" s="1"/>
  <c r="M90" i="4"/>
  <c r="J90" i="4"/>
  <c r="F90" i="4"/>
  <c r="E90" i="4"/>
  <c r="N89" i="4"/>
  <c r="P89" i="4" s="1"/>
  <c r="M89" i="4"/>
  <c r="J89" i="4"/>
  <c r="F89" i="4"/>
  <c r="R89" i="4" s="1"/>
  <c r="E89" i="4"/>
  <c r="Q89" i="4" s="1"/>
  <c r="Q88" i="4"/>
  <c r="N88" i="4"/>
  <c r="P88" i="4" s="1"/>
  <c r="M88" i="4"/>
  <c r="J88" i="4"/>
  <c r="F88" i="4"/>
  <c r="R88" i="4" s="1"/>
  <c r="S88" i="4" s="1"/>
  <c r="E88" i="4"/>
  <c r="P87" i="4"/>
  <c r="N87" i="4"/>
  <c r="M87" i="4"/>
  <c r="J87" i="4"/>
  <c r="G87" i="4"/>
  <c r="F87" i="4"/>
  <c r="R87" i="4" s="1"/>
  <c r="E87" i="4"/>
  <c r="Q87" i="4" s="1"/>
  <c r="S87" i="4" s="1"/>
  <c r="N86" i="4"/>
  <c r="P86" i="4" s="1"/>
  <c r="M86" i="4"/>
  <c r="J86" i="4"/>
  <c r="F86" i="4"/>
  <c r="G86" i="4" s="1"/>
  <c r="E86" i="4"/>
  <c r="Q86" i="4" s="1"/>
  <c r="N85" i="4"/>
  <c r="P85" i="4" s="1"/>
  <c r="M85" i="4"/>
  <c r="J85" i="4"/>
  <c r="F85" i="4"/>
  <c r="R85" i="4" s="1"/>
  <c r="E85" i="4"/>
  <c r="N84" i="4"/>
  <c r="P84" i="4" s="1"/>
  <c r="M84" i="4"/>
  <c r="J84" i="4"/>
  <c r="F84" i="4"/>
  <c r="R84" i="4" s="1"/>
  <c r="E84" i="4"/>
  <c r="Q84" i="4" s="1"/>
  <c r="P83" i="4"/>
  <c r="M83" i="4"/>
  <c r="J83" i="4"/>
  <c r="F83" i="4"/>
  <c r="E83" i="4"/>
  <c r="Q83" i="4" s="1"/>
  <c r="N82" i="4"/>
  <c r="P82" i="4" s="1"/>
  <c r="M82" i="4"/>
  <c r="J82" i="4"/>
  <c r="F82" i="4"/>
  <c r="R82" i="4" s="1"/>
  <c r="E82" i="4"/>
  <c r="N81" i="4"/>
  <c r="P81" i="4" s="1"/>
  <c r="M81" i="4"/>
  <c r="J81" i="4"/>
  <c r="F81" i="4"/>
  <c r="R81" i="4" s="1"/>
  <c r="E81" i="4"/>
  <c r="G81" i="4" s="1"/>
  <c r="N80" i="4"/>
  <c r="P80" i="4" s="1"/>
  <c r="M80" i="4"/>
  <c r="J80" i="4"/>
  <c r="F80" i="4"/>
  <c r="E80" i="4"/>
  <c r="Q80" i="4" s="1"/>
  <c r="P79" i="4"/>
  <c r="M79" i="4"/>
  <c r="J79" i="4"/>
  <c r="F79" i="4"/>
  <c r="R79" i="4" s="1"/>
  <c r="E79" i="4"/>
  <c r="Q79" i="4" s="1"/>
  <c r="P78" i="4"/>
  <c r="M78" i="4"/>
  <c r="J78" i="4"/>
  <c r="F78" i="4"/>
  <c r="R78" i="4" s="1"/>
  <c r="E78" i="4"/>
  <c r="Q78" i="4" s="1"/>
  <c r="P77" i="4"/>
  <c r="M77" i="4"/>
  <c r="J77" i="4"/>
  <c r="F77" i="4"/>
  <c r="R77" i="4" s="1"/>
  <c r="E77" i="4"/>
  <c r="Q77" i="4" s="1"/>
  <c r="P76" i="4"/>
  <c r="M76" i="4"/>
  <c r="J76" i="4"/>
  <c r="F76" i="4"/>
  <c r="R76" i="4" s="1"/>
  <c r="E76" i="4"/>
  <c r="Q76" i="4" s="1"/>
  <c r="N75" i="4"/>
  <c r="P75" i="4" s="1"/>
  <c r="M75" i="4"/>
  <c r="J75" i="4"/>
  <c r="F75" i="4"/>
  <c r="R75" i="4" s="1"/>
  <c r="E75" i="4"/>
  <c r="Q75" i="4" s="1"/>
  <c r="N74" i="4"/>
  <c r="P74" i="4" s="1"/>
  <c r="M74" i="4"/>
  <c r="J74" i="4"/>
  <c r="F74" i="4"/>
  <c r="R74" i="4" s="1"/>
  <c r="E74" i="4"/>
  <c r="Q74" i="4" s="1"/>
  <c r="N73" i="4"/>
  <c r="P73" i="4" s="1"/>
  <c r="M73" i="4"/>
  <c r="J73" i="4"/>
  <c r="F73" i="4"/>
  <c r="R73" i="4" s="1"/>
  <c r="E73" i="4"/>
  <c r="Q73" i="4" s="1"/>
  <c r="N72" i="4"/>
  <c r="P72" i="4" s="1"/>
  <c r="M72" i="4"/>
  <c r="J72" i="4"/>
  <c r="F72" i="4"/>
  <c r="R72" i="4" s="1"/>
  <c r="E72" i="4"/>
  <c r="Q72" i="4" s="1"/>
  <c r="N71" i="4"/>
  <c r="P71" i="4" s="1"/>
  <c r="M71" i="4"/>
  <c r="J71" i="4"/>
  <c r="F71" i="4"/>
  <c r="R71" i="4" s="1"/>
  <c r="E71" i="4"/>
  <c r="G71" i="4" s="1"/>
  <c r="N70" i="4"/>
  <c r="P70" i="4" s="1"/>
  <c r="M70" i="4"/>
  <c r="J70" i="4"/>
  <c r="F70" i="4"/>
  <c r="E70" i="4"/>
  <c r="Q70" i="4" s="1"/>
  <c r="N69" i="4"/>
  <c r="P69" i="4" s="1"/>
  <c r="M69" i="4"/>
  <c r="J69" i="4"/>
  <c r="F69" i="4"/>
  <c r="R69" i="4" s="1"/>
  <c r="E69" i="4"/>
  <c r="Q69" i="4" s="1"/>
  <c r="S69" i="4" s="1"/>
  <c r="N68" i="4"/>
  <c r="P68" i="4" s="1"/>
  <c r="M68" i="4"/>
  <c r="J68" i="4"/>
  <c r="F68" i="4"/>
  <c r="R68" i="4" s="1"/>
  <c r="E68" i="4"/>
  <c r="Q68" i="4" s="1"/>
  <c r="R67" i="4"/>
  <c r="Q67" i="4"/>
  <c r="N67" i="4"/>
  <c r="P67" i="4" s="1"/>
  <c r="M67" i="4"/>
  <c r="J67" i="4"/>
  <c r="F67" i="4"/>
  <c r="E67" i="4"/>
  <c r="N66" i="4"/>
  <c r="P66" i="4" s="1"/>
  <c r="M66" i="4"/>
  <c r="J66" i="4"/>
  <c r="F66" i="4"/>
  <c r="R66" i="4" s="1"/>
  <c r="E66" i="4"/>
  <c r="Q66" i="4" s="1"/>
  <c r="S66" i="4" s="1"/>
  <c r="P65" i="4"/>
  <c r="M65" i="4"/>
  <c r="J65" i="4"/>
  <c r="F65" i="4"/>
  <c r="R65" i="4" s="1"/>
  <c r="E65" i="4"/>
  <c r="Q65" i="4" s="1"/>
  <c r="P64" i="4"/>
  <c r="M64" i="4"/>
  <c r="F64" i="4"/>
  <c r="R64" i="4" s="1"/>
  <c r="E64" i="4"/>
  <c r="Q64" i="4" s="1"/>
  <c r="N63" i="4"/>
  <c r="P63" i="4" s="1"/>
  <c r="M63" i="4"/>
  <c r="J63" i="4"/>
  <c r="F63" i="4"/>
  <c r="R63" i="4" s="1"/>
  <c r="E63" i="4"/>
  <c r="Q63" i="4" s="1"/>
  <c r="S63" i="4" s="1"/>
  <c r="N62" i="4"/>
  <c r="P62" i="4" s="1"/>
  <c r="M62" i="4"/>
  <c r="J62" i="4"/>
  <c r="F62" i="4"/>
  <c r="R62" i="4" s="1"/>
  <c r="E62" i="4"/>
  <c r="R61" i="4"/>
  <c r="Q61" i="4"/>
  <c r="P61" i="4"/>
  <c r="M61" i="4"/>
  <c r="J61" i="4"/>
  <c r="F61" i="4"/>
  <c r="G61" i="4" s="1"/>
  <c r="N60" i="4"/>
  <c r="P60" i="4" s="1"/>
  <c r="M60" i="4"/>
  <c r="J60" i="4"/>
  <c r="F60" i="4"/>
  <c r="R60" i="4" s="1"/>
  <c r="E60" i="4"/>
  <c r="G60" i="4" s="1"/>
  <c r="P59" i="4"/>
  <c r="M59" i="4"/>
  <c r="J59" i="4"/>
  <c r="F59" i="4"/>
  <c r="R59" i="4" s="1"/>
  <c r="E59" i="4"/>
  <c r="Q59" i="4" s="1"/>
  <c r="N58" i="4"/>
  <c r="P58" i="4" s="1"/>
  <c r="M58" i="4"/>
  <c r="J58" i="4"/>
  <c r="F58" i="4"/>
  <c r="R58" i="4" s="1"/>
  <c r="E58" i="4"/>
  <c r="G58" i="4" s="1"/>
  <c r="N57" i="4"/>
  <c r="P57" i="4" s="1"/>
  <c r="M57" i="4"/>
  <c r="J57" i="4"/>
  <c r="F57" i="4"/>
  <c r="E57" i="4"/>
  <c r="Q57" i="4" s="1"/>
  <c r="P56" i="4"/>
  <c r="M56" i="4"/>
  <c r="J56" i="4"/>
  <c r="F56" i="4"/>
  <c r="R56" i="4" s="1"/>
  <c r="E56" i="4"/>
  <c r="Q56" i="4" s="1"/>
  <c r="Q55" i="4"/>
  <c r="N55" i="4"/>
  <c r="P55" i="4" s="1"/>
  <c r="M55" i="4"/>
  <c r="J55" i="4"/>
  <c r="F55" i="4"/>
  <c r="R55" i="4" s="1"/>
  <c r="E55" i="4"/>
  <c r="N54" i="4"/>
  <c r="P54" i="4" s="1"/>
  <c r="M54" i="4"/>
  <c r="J54" i="4"/>
  <c r="F54" i="4"/>
  <c r="R54" i="4" s="1"/>
  <c r="E54" i="4"/>
  <c r="Q54" i="4" s="1"/>
  <c r="N53" i="4"/>
  <c r="P52" i="4"/>
  <c r="M52" i="4"/>
  <c r="J52" i="4"/>
  <c r="F52" i="4"/>
  <c r="R52" i="4" s="1"/>
  <c r="E52" i="4"/>
  <c r="Q52" i="4" s="1"/>
  <c r="P51" i="4"/>
  <c r="M51" i="4"/>
  <c r="J51" i="4"/>
  <c r="F51" i="4"/>
  <c r="R51" i="4" s="1"/>
  <c r="E51" i="4"/>
  <c r="Q51" i="4" s="1"/>
  <c r="P50" i="4"/>
  <c r="M50" i="4"/>
  <c r="J50" i="4"/>
  <c r="F50" i="4"/>
  <c r="R50" i="4" s="1"/>
  <c r="E50" i="4"/>
  <c r="Q50" i="4" s="1"/>
  <c r="P49" i="4"/>
  <c r="M49" i="4"/>
  <c r="J49" i="4"/>
  <c r="F49" i="4"/>
  <c r="R49" i="4" s="1"/>
  <c r="E49" i="4"/>
  <c r="Q49" i="4" s="1"/>
  <c r="P48" i="4"/>
  <c r="M48" i="4"/>
  <c r="J48" i="4"/>
  <c r="G48" i="4"/>
  <c r="F48" i="4"/>
  <c r="R48" i="4" s="1"/>
  <c r="E48" i="4"/>
  <c r="Q48" i="4" s="1"/>
  <c r="M47" i="4"/>
  <c r="J47" i="4"/>
  <c r="F47" i="4"/>
  <c r="R47" i="4" s="1"/>
  <c r="E47" i="4"/>
  <c r="Q47" i="4" s="1"/>
  <c r="M46" i="4"/>
  <c r="J46" i="4"/>
  <c r="F46" i="4"/>
  <c r="R46" i="4" s="1"/>
  <c r="E46" i="4"/>
  <c r="G46" i="4" s="1"/>
  <c r="Q45" i="4"/>
  <c r="S45" i="4" s="1"/>
  <c r="P45" i="4"/>
  <c r="M45" i="4"/>
  <c r="J45" i="4"/>
  <c r="F45" i="4"/>
  <c r="R45" i="4" s="1"/>
  <c r="E45" i="4"/>
  <c r="P44" i="4"/>
  <c r="M44" i="4"/>
  <c r="J44" i="4"/>
  <c r="F44" i="4"/>
  <c r="R44" i="4" s="1"/>
  <c r="E44" i="4"/>
  <c r="G44" i="4" s="1"/>
  <c r="P43" i="4"/>
  <c r="M43" i="4"/>
  <c r="J43" i="4"/>
  <c r="F43" i="4"/>
  <c r="R43" i="4" s="1"/>
  <c r="E43" i="4"/>
  <c r="Q43" i="4" s="1"/>
  <c r="J42" i="4"/>
  <c r="F42" i="4"/>
  <c r="R42" i="4" s="1"/>
  <c r="E42" i="4"/>
  <c r="Q42" i="4" s="1"/>
  <c r="P41" i="4"/>
  <c r="M41" i="4"/>
  <c r="J41" i="4"/>
  <c r="F41" i="4"/>
  <c r="R41" i="4" s="1"/>
  <c r="E41" i="4"/>
  <c r="Q41" i="4" s="1"/>
  <c r="J40" i="4"/>
  <c r="F40" i="4"/>
  <c r="R40" i="4" s="1"/>
  <c r="E40" i="4"/>
  <c r="Q40" i="4" s="1"/>
  <c r="P39" i="4"/>
  <c r="M39" i="4"/>
  <c r="J39" i="4"/>
  <c r="F39" i="4"/>
  <c r="R39" i="4" s="1"/>
  <c r="E39" i="4"/>
  <c r="Q39" i="4" s="1"/>
  <c r="P38" i="4"/>
  <c r="M38" i="4"/>
  <c r="J38" i="4"/>
  <c r="F38" i="4"/>
  <c r="E38" i="4"/>
  <c r="Q38" i="4" s="1"/>
  <c r="P37" i="4"/>
  <c r="M37" i="4"/>
  <c r="J37" i="4"/>
  <c r="F37" i="4"/>
  <c r="R37" i="4" s="1"/>
  <c r="E37" i="4"/>
  <c r="Q37" i="4" s="1"/>
  <c r="S37" i="4" s="1"/>
  <c r="P36" i="4"/>
  <c r="M36" i="4"/>
  <c r="J36" i="4"/>
  <c r="F36" i="4"/>
  <c r="R36" i="4" s="1"/>
  <c r="E36" i="4"/>
  <c r="G36" i="4" s="1"/>
  <c r="P35" i="4"/>
  <c r="M35" i="4"/>
  <c r="J35" i="4"/>
  <c r="F35" i="4"/>
  <c r="R35" i="4" s="1"/>
  <c r="E35" i="4"/>
  <c r="G35" i="4" s="1"/>
  <c r="P34" i="4"/>
  <c r="M34" i="4"/>
  <c r="J34" i="4"/>
  <c r="F34" i="4"/>
  <c r="R34" i="4" s="1"/>
  <c r="E34" i="4"/>
  <c r="Q34" i="4" s="1"/>
  <c r="S34" i="4" s="1"/>
  <c r="P33" i="4"/>
  <c r="M33" i="4"/>
  <c r="J33" i="4"/>
  <c r="F33" i="4"/>
  <c r="R33" i="4" s="1"/>
  <c r="E33" i="4"/>
  <c r="P32" i="4"/>
  <c r="M32" i="4"/>
  <c r="J32" i="4"/>
  <c r="F32" i="4"/>
  <c r="R32" i="4" s="1"/>
  <c r="E32" i="4"/>
  <c r="Q32" i="4" s="1"/>
  <c r="P31" i="4"/>
  <c r="J31" i="4"/>
  <c r="F31" i="4"/>
  <c r="R31" i="4" s="1"/>
  <c r="E31" i="4"/>
  <c r="G31" i="4" s="1"/>
  <c r="P30" i="4"/>
  <c r="M30" i="4"/>
  <c r="J30" i="4"/>
  <c r="F30" i="4"/>
  <c r="R30" i="4" s="1"/>
  <c r="E30" i="4"/>
  <c r="Q30" i="4" s="1"/>
  <c r="R29" i="4"/>
  <c r="Q29" i="4"/>
  <c r="P29" i="4"/>
  <c r="M29" i="4"/>
  <c r="J29" i="4"/>
  <c r="F29" i="4"/>
  <c r="G29" i="4" s="1"/>
  <c r="E29" i="4"/>
  <c r="P28" i="4"/>
  <c r="M28" i="4"/>
  <c r="J28" i="4"/>
  <c r="F28" i="4"/>
  <c r="R28" i="4" s="1"/>
  <c r="E28" i="4"/>
  <c r="Q28" i="4" s="1"/>
  <c r="P27" i="4"/>
  <c r="M27" i="4"/>
  <c r="J27" i="4"/>
  <c r="F27" i="4"/>
  <c r="R27" i="4" s="1"/>
  <c r="E27" i="4"/>
  <c r="R26" i="4"/>
  <c r="P26" i="4"/>
  <c r="M26" i="4"/>
  <c r="J26" i="4"/>
  <c r="F26" i="4"/>
  <c r="E26" i="4"/>
  <c r="Q26" i="4" s="1"/>
  <c r="J25" i="4"/>
  <c r="F25" i="4"/>
  <c r="R25" i="4" s="1"/>
  <c r="E25" i="4"/>
  <c r="G25" i="4" s="1"/>
  <c r="P24" i="4"/>
  <c r="M24" i="4"/>
  <c r="J24" i="4"/>
  <c r="F24" i="4"/>
  <c r="R24" i="4" s="1"/>
  <c r="E24" i="4"/>
  <c r="Q24" i="4" s="1"/>
  <c r="P23" i="4"/>
  <c r="M23" i="4"/>
  <c r="J23" i="4"/>
  <c r="F23" i="4"/>
  <c r="R23" i="4" s="1"/>
  <c r="E23" i="4"/>
  <c r="Q23" i="4" s="1"/>
  <c r="P22" i="4"/>
  <c r="M22" i="4"/>
  <c r="J22" i="4"/>
  <c r="F22" i="4"/>
  <c r="R22" i="4" s="1"/>
  <c r="E22" i="4"/>
  <c r="G22" i="4" s="1"/>
  <c r="P21" i="4"/>
  <c r="M21" i="4"/>
  <c r="J21" i="4"/>
  <c r="F21" i="4"/>
  <c r="R21" i="4" s="1"/>
  <c r="E21" i="4"/>
  <c r="Q21" i="4" s="1"/>
  <c r="P20" i="4"/>
  <c r="M20" i="4"/>
  <c r="J20" i="4"/>
  <c r="F20" i="4"/>
  <c r="R20" i="4" s="1"/>
  <c r="E20" i="4"/>
  <c r="P19" i="4"/>
  <c r="M19" i="4"/>
  <c r="J19" i="4"/>
  <c r="F19" i="4"/>
  <c r="R19" i="4" s="1"/>
  <c r="E19" i="4"/>
  <c r="Q19" i="4" s="1"/>
  <c r="P18" i="4"/>
  <c r="M18" i="4"/>
  <c r="J18" i="4"/>
  <c r="F18" i="4"/>
  <c r="R18" i="4" s="1"/>
  <c r="E18" i="4"/>
  <c r="Q18" i="4" s="1"/>
  <c r="J17" i="4"/>
  <c r="F17" i="4"/>
  <c r="R17" i="4" s="1"/>
  <c r="E17" i="4"/>
  <c r="P16" i="4"/>
  <c r="M16" i="4"/>
  <c r="J16" i="4"/>
  <c r="F16" i="4"/>
  <c r="R16" i="4" s="1"/>
  <c r="E16" i="4"/>
  <c r="Q16" i="4" s="1"/>
  <c r="S16" i="4" s="1"/>
  <c r="P15" i="4"/>
  <c r="M15" i="4"/>
  <c r="J15" i="4"/>
  <c r="F15" i="4"/>
  <c r="R15" i="4" s="1"/>
  <c r="E15" i="4"/>
  <c r="Q15" i="4" s="1"/>
  <c r="S15" i="4" s="1"/>
  <c r="P14" i="4"/>
  <c r="M14" i="4"/>
  <c r="J14" i="4"/>
  <c r="F14" i="4"/>
  <c r="R14" i="4" s="1"/>
  <c r="E14" i="4"/>
  <c r="Q14" i="4" s="1"/>
  <c r="P13" i="4"/>
  <c r="M13" i="4"/>
  <c r="J13" i="4"/>
  <c r="F13" i="4"/>
  <c r="R13" i="4" s="1"/>
  <c r="E13" i="4"/>
  <c r="P12" i="4"/>
  <c r="M12" i="4"/>
  <c r="J12" i="4"/>
  <c r="F12" i="4"/>
  <c r="R12" i="4" s="1"/>
  <c r="E12" i="4"/>
  <c r="Q12" i="4" s="1"/>
  <c r="P11" i="4"/>
  <c r="M11" i="4"/>
  <c r="J11" i="4"/>
  <c r="F11" i="4"/>
  <c r="R11" i="4" s="1"/>
  <c r="E11" i="4"/>
  <c r="G11" i="4" s="1"/>
  <c r="P10" i="4"/>
  <c r="M10" i="4"/>
  <c r="J10" i="4"/>
  <c r="F10" i="4"/>
  <c r="R10" i="4" s="1"/>
  <c r="E10" i="4"/>
  <c r="Q10" i="4" s="1"/>
  <c r="P9" i="4"/>
  <c r="M9" i="4"/>
  <c r="J9" i="4"/>
  <c r="F9" i="4"/>
  <c r="E9" i="4"/>
  <c r="Q9" i="4" s="1"/>
  <c r="P8" i="4"/>
  <c r="M8" i="4"/>
  <c r="J8" i="4"/>
  <c r="F8" i="4"/>
  <c r="R8" i="4" s="1"/>
  <c r="E8" i="4"/>
  <c r="Q8" i="4" s="1"/>
  <c r="Q7" i="4"/>
  <c r="S7" i="4" s="1"/>
  <c r="P7" i="4"/>
  <c r="M7" i="4"/>
  <c r="J7" i="4"/>
  <c r="F7" i="4"/>
  <c r="R7" i="4" s="1"/>
  <c r="E7" i="4"/>
  <c r="G7" i="4" s="1"/>
  <c r="P6" i="4"/>
  <c r="M6" i="4"/>
  <c r="J6" i="4"/>
  <c r="F6" i="4"/>
  <c r="R6" i="4" s="1"/>
  <c r="E6" i="4"/>
  <c r="Q6" i="4" s="1"/>
  <c r="P5" i="4"/>
  <c r="M5" i="4"/>
  <c r="J5" i="4"/>
  <c r="F5" i="4"/>
  <c r="R5" i="4" s="1"/>
  <c r="E5" i="4"/>
  <c r="Q5" i="4" s="1"/>
  <c r="P4" i="4"/>
  <c r="M4" i="4"/>
  <c r="J4" i="4"/>
  <c r="F4" i="4"/>
  <c r="R4" i="4" s="1"/>
  <c r="E4" i="4"/>
  <c r="Q100" i="3" l="1"/>
  <c r="AA100" i="3"/>
  <c r="AC100" i="3" s="1"/>
  <c r="G27" i="4"/>
  <c r="G33" i="4"/>
  <c r="G88" i="4"/>
  <c r="G111" i="4"/>
  <c r="G83" i="4"/>
  <c r="S103" i="4"/>
  <c r="G57" i="4"/>
  <c r="S112" i="4"/>
  <c r="G18" i="4"/>
  <c r="Q71" i="4"/>
  <c r="S71" i="4" s="1"/>
  <c r="G21" i="4"/>
  <c r="S78" i="4"/>
  <c r="R83" i="4"/>
  <c r="S83" i="4" s="1"/>
  <c r="S72" i="4"/>
  <c r="S84" i="4"/>
  <c r="G98" i="4"/>
  <c r="Q36" i="4"/>
  <c r="S36" i="4" s="1"/>
  <c r="R57" i="4"/>
  <c r="G67" i="4"/>
  <c r="Q115" i="4"/>
  <c r="S125" i="4"/>
  <c r="G38" i="4"/>
  <c r="Q81" i="4"/>
  <c r="S81" i="4" s="1"/>
  <c r="Q95" i="4"/>
  <c r="S95" i="4" s="1"/>
  <c r="G82" i="4"/>
  <c r="G9" i="4"/>
  <c r="G85" i="4"/>
  <c r="G17" i="4"/>
  <c r="S67" i="4"/>
  <c r="S110" i="4"/>
  <c r="S77" i="4"/>
  <c r="S24" i="4"/>
  <c r="S75" i="4"/>
  <c r="S8" i="4"/>
  <c r="S19" i="4"/>
  <c r="G24" i="4"/>
  <c r="S40" i="4"/>
  <c r="S49" i="4"/>
  <c r="G62" i="4"/>
  <c r="G70" i="4"/>
  <c r="G77" i="4"/>
  <c r="G103" i="4"/>
  <c r="G113" i="4"/>
  <c r="S115" i="4"/>
  <c r="G106" i="4"/>
  <c r="S6" i="4"/>
  <c r="S30" i="4"/>
  <c r="S41" i="4"/>
  <c r="G80" i="4"/>
  <c r="R93" i="4"/>
  <c r="R113" i="4"/>
  <c r="S113" i="4" s="1"/>
  <c r="G116" i="4"/>
  <c r="G127" i="4"/>
  <c r="S14" i="4"/>
  <c r="G75" i="4"/>
  <c r="S93" i="4"/>
  <c r="G20" i="4"/>
  <c r="S47" i="4"/>
  <c r="Q62" i="4"/>
  <c r="S62" i="4" s="1"/>
  <c r="S73" i="4"/>
  <c r="S89" i="4"/>
  <c r="Q98" i="4"/>
  <c r="S98" i="4" s="1"/>
  <c r="R70" i="4"/>
  <c r="S70" i="4" s="1"/>
  <c r="G109" i="4"/>
  <c r="Q11" i="4"/>
  <c r="S11" i="4" s="1"/>
  <c r="Q27" i="4"/>
  <c r="S27" i="4" s="1"/>
  <c r="Q35" i="4"/>
  <c r="S35" i="4" s="1"/>
  <c r="Q44" i="4"/>
  <c r="S44" i="4" s="1"/>
  <c r="Q60" i="4"/>
  <c r="S60" i="4" s="1"/>
  <c r="Q82" i="4"/>
  <c r="S82" i="4" s="1"/>
  <c r="G94" i="4"/>
  <c r="S99" i="4"/>
  <c r="G122" i="4"/>
  <c r="Q124" i="4"/>
  <c r="S124" i="4" s="1"/>
  <c r="G4" i="4"/>
  <c r="Q17" i="4"/>
  <c r="S17" i="4" s="1"/>
  <c r="Q22" i="4"/>
  <c r="S28" i="4"/>
  <c r="S54" i="4"/>
  <c r="G78" i="4"/>
  <c r="R101" i="4"/>
  <c r="S101" i="4" s="1"/>
  <c r="S32" i="4"/>
  <c r="G32" i="4"/>
  <c r="S57" i="4"/>
  <c r="S29" i="4"/>
  <c r="S55" i="4"/>
  <c r="Q25" i="4"/>
  <c r="S25" i="4" s="1"/>
  <c r="S42" i="4"/>
  <c r="S48" i="4"/>
  <c r="Q58" i="4"/>
  <c r="S58" i="4" s="1"/>
  <c r="R80" i="4"/>
  <c r="S80" i="4" s="1"/>
  <c r="Q111" i="4"/>
  <c r="G6" i="4"/>
  <c r="J53" i="4"/>
  <c r="J132" i="4" s="1"/>
  <c r="R9" i="4"/>
  <c r="S9" i="4" s="1"/>
  <c r="S18" i="4"/>
  <c r="Q20" i="4"/>
  <c r="S20" i="4" s="1"/>
  <c r="R38" i="4"/>
  <c r="S38" i="4" s="1"/>
  <c r="S120" i="4"/>
  <c r="S26" i="4"/>
  <c r="Q33" i="4"/>
  <c r="S33" i="4" s="1"/>
  <c r="S51" i="4"/>
  <c r="M131" i="4"/>
  <c r="G90" i="4"/>
  <c r="Q46" i="4"/>
  <c r="S46" i="4" s="1"/>
  <c r="S96" i="4"/>
  <c r="M53" i="4"/>
  <c r="S21" i="4"/>
  <c r="S59" i="4"/>
  <c r="S74" i="4"/>
  <c r="Q85" i="4"/>
  <c r="S85" i="4" s="1"/>
  <c r="G120" i="4"/>
  <c r="G65" i="4"/>
  <c r="P53" i="4"/>
  <c r="Q4" i="4"/>
  <c r="S4" i="4" s="1"/>
  <c r="G26" i="4"/>
  <c r="Q31" i="4"/>
  <c r="S31" i="4" s="1"/>
  <c r="G51" i="4"/>
  <c r="G55" i="4"/>
  <c r="Q117" i="4"/>
  <c r="S117" i="4" s="1"/>
  <c r="S65" i="4"/>
  <c r="G16" i="4"/>
  <c r="S5" i="4"/>
  <c r="G13" i="4"/>
  <c r="J131" i="4"/>
  <c r="S61" i="4"/>
  <c r="G72" i="4"/>
  <c r="S79" i="4"/>
  <c r="S121" i="4"/>
  <c r="S52" i="4"/>
  <c r="S91" i="4"/>
  <c r="S116" i="4"/>
  <c r="S68" i="4"/>
  <c r="S23" i="4"/>
  <c r="S76" i="4"/>
  <c r="S102" i="4"/>
  <c r="S111" i="4"/>
  <c r="S114" i="4"/>
  <c r="S119" i="4"/>
  <c r="S22" i="4"/>
  <c r="S56" i="4"/>
  <c r="S10" i="4"/>
  <c r="S39" i="4"/>
  <c r="S64" i="4"/>
  <c r="S92" i="4"/>
  <c r="S50" i="4"/>
  <c r="P131" i="4"/>
  <c r="S12" i="4"/>
  <c r="S43" i="4"/>
  <c r="S123" i="4"/>
  <c r="G92" i="4"/>
  <c r="G37" i="4"/>
  <c r="G54" i="4"/>
  <c r="G64" i="4"/>
  <c r="G79" i="4"/>
  <c r="G84" i="4"/>
  <c r="G112" i="4"/>
  <c r="G50" i="4"/>
  <c r="G69" i="4"/>
  <c r="G100" i="4"/>
  <c r="G8" i="4"/>
  <c r="G28" i="4"/>
  <c r="Q13" i="4"/>
  <c r="S13" i="4" s="1"/>
  <c r="G19" i="4"/>
  <c r="G52" i="4"/>
  <c r="G59" i="4"/>
  <c r="G66" i="4"/>
  <c r="G74" i="4"/>
  <c r="G97" i="4"/>
  <c r="G107" i="4"/>
  <c r="G114" i="4"/>
  <c r="G121" i="4"/>
  <c r="G15" i="4"/>
  <c r="G105" i="4"/>
  <c r="G119" i="4"/>
  <c r="G10" i="4"/>
  <c r="G30" i="4"/>
  <c r="G39" i="4"/>
  <c r="G41" i="4"/>
  <c r="G43" i="4"/>
  <c r="G89" i="4"/>
  <c r="G102" i="4"/>
  <c r="G123" i="4"/>
  <c r="G5" i="4"/>
  <c r="G23" i="4"/>
  <c r="G34" i="4"/>
  <c r="G47" i="4"/>
  <c r="G68" i="4"/>
  <c r="G76" i="4"/>
  <c r="G99" i="4"/>
  <c r="G104" i="4"/>
  <c r="G45" i="4"/>
  <c r="G14" i="4"/>
  <c r="G49" i="4"/>
  <c r="G63" i="4"/>
  <c r="G91" i="4"/>
  <c r="G118" i="4"/>
  <c r="G125" i="4"/>
  <c r="G12" i="4"/>
  <c r="G56" i="4"/>
  <c r="G73" i="4"/>
  <c r="G96" i="4"/>
  <c r="R86" i="4"/>
  <c r="S86" i="4" s="1"/>
  <c r="G40" i="4"/>
  <c r="G42" i="4"/>
  <c r="G53" i="4" l="1"/>
  <c r="M132" i="4"/>
  <c r="P132" i="4"/>
  <c r="S131" i="4"/>
  <c r="S53" i="4"/>
  <c r="S132" i="4" s="1"/>
  <c r="G131" i="4"/>
  <c r="G132" i="4" s="1"/>
  <c r="Z44" i="3" l="1"/>
  <c r="P45" i="3"/>
  <c r="Z42" i="3"/>
  <c r="Z19" i="3"/>
  <c r="W44" i="3" l="1"/>
  <c r="W42" i="3"/>
  <c r="W33" i="3"/>
  <c r="W27" i="3"/>
  <c r="W19" i="3"/>
  <c r="T82" i="3" l="1"/>
  <c r="T83" i="3"/>
  <c r="T84" i="3"/>
  <c r="T85" i="3"/>
  <c r="T86" i="3"/>
  <c r="T87" i="3"/>
  <c r="T88" i="3"/>
  <c r="T89" i="3"/>
  <c r="T90" i="3"/>
  <c r="T91" i="3"/>
  <c r="T92" i="3"/>
  <c r="T93" i="3"/>
  <c r="T94" i="3"/>
  <c r="T96" i="3"/>
  <c r="T97" i="3"/>
  <c r="T98" i="3"/>
  <c r="T99" i="3"/>
  <c r="T101" i="3"/>
  <c r="T102" i="3"/>
  <c r="T103" i="3"/>
  <c r="T104" i="3"/>
  <c r="T106" i="3"/>
  <c r="T107" i="3"/>
  <c r="T108" i="3"/>
  <c r="T109" i="3"/>
  <c r="T113" i="3"/>
  <c r="T114" i="3"/>
  <c r="T115" i="3"/>
  <c r="T116" i="3"/>
  <c r="T117" i="3"/>
  <c r="T119" i="3"/>
  <c r="T120" i="3"/>
  <c r="T121" i="3"/>
  <c r="T122" i="3"/>
  <c r="T123" i="3"/>
  <c r="T124" i="3"/>
  <c r="T125" i="3"/>
  <c r="T126" i="3"/>
  <c r="T127" i="3"/>
  <c r="T128" i="3"/>
  <c r="T129" i="3"/>
  <c r="T130" i="3"/>
  <c r="T131" i="3"/>
  <c r="T132" i="3"/>
  <c r="T65" i="3"/>
  <c r="T66" i="3"/>
  <c r="T67" i="3"/>
  <c r="T68" i="3"/>
  <c r="T69" i="3"/>
  <c r="T70" i="3"/>
  <c r="T71" i="3"/>
  <c r="T72" i="3"/>
  <c r="T73" i="3"/>
  <c r="T74" i="3"/>
  <c r="T75" i="3"/>
  <c r="T76" i="3"/>
  <c r="T77" i="3"/>
  <c r="T78" i="3"/>
  <c r="T79" i="3"/>
  <c r="T80" i="3"/>
  <c r="T81" i="3"/>
  <c r="P58" i="3"/>
  <c r="AB58" i="3" s="1"/>
  <c r="P59" i="3"/>
  <c r="P60" i="3"/>
  <c r="AB60" i="3" s="1"/>
  <c r="P61" i="3"/>
  <c r="AB61" i="3" s="1"/>
  <c r="P62" i="3"/>
  <c r="AB62" i="3" s="1"/>
  <c r="P63" i="3"/>
  <c r="AB63" i="3" s="1"/>
  <c r="P65" i="3"/>
  <c r="AB65" i="3" s="1"/>
  <c r="P66" i="3"/>
  <c r="AB66" i="3" s="1"/>
  <c r="P67" i="3"/>
  <c r="AB67" i="3" s="1"/>
  <c r="P68" i="3"/>
  <c r="AB68" i="3" s="1"/>
  <c r="P69" i="3"/>
  <c r="AB69" i="3" s="1"/>
  <c r="P70" i="3"/>
  <c r="P71" i="3"/>
  <c r="AB71" i="3" s="1"/>
  <c r="P72" i="3"/>
  <c r="P73" i="3"/>
  <c r="AB73" i="3" s="1"/>
  <c r="P74" i="3"/>
  <c r="AB74" i="3" s="1"/>
  <c r="P75" i="3"/>
  <c r="AB75" i="3" s="1"/>
  <c r="P76" i="3"/>
  <c r="AB76" i="3" s="1"/>
  <c r="P77" i="3"/>
  <c r="AB77" i="3" s="1"/>
  <c r="P78" i="3"/>
  <c r="AB78" i="3" s="1"/>
  <c r="P79" i="3"/>
  <c r="AB79" i="3" s="1"/>
  <c r="P80" i="3"/>
  <c r="AB80" i="3" s="1"/>
  <c r="P81" i="3"/>
  <c r="AB81" i="3" s="1"/>
  <c r="P82" i="3"/>
  <c r="AB82" i="3" s="1"/>
  <c r="P83" i="3"/>
  <c r="AB83" i="3" s="1"/>
  <c r="P84" i="3"/>
  <c r="AB84" i="3" s="1"/>
  <c r="P85" i="3"/>
  <c r="AB85" i="3" s="1"/>
  <c r="P86" i="3"/>
  <c r="P87" i="3"/>
  <c r="AB87" i="3" s="1"/>
  <c r="P88" i="3"/>
  <c r="P89" i="3"/>
  <c r="AB89" i="3" s="1"/>
  <c r="P90" i="3"/>
  <c r="AB90" i="3" s="1"/>
  <c r="P91" i="3"/>
  <c r="AB91" i="3" s="1"/>
  <c r="P92" i="3"/>
  <c r="AB92" i="3" s="1"/>
  <c r="P93" i="3"/>
  <c r="AB93" i="3" s="1"/>
  <c r="P94" i="3"/>
  <c r="AB94" i="3" s="1"/>
  <c r="P96" i="3"/>
  <c r="AB96" i="3" s="1"/>
  <c r="P97" i="3"/>
  <c r="AB97" i="3" s="1"/>
  <c r="P98" i="3"/>
  <c r="AB98" i="3" s="1"/>
  <c r="P99" i="3"/>
  <c r="AB99" i="3" s="1"/>
  <c r="P101" i="3"/>
  <c r="AB101" i="3" s="1"/>
  <c r="P102" i="3"/>
  <c r="AB102" i="3" s="1"/>
  <c r="P103" i="3"/>
  <c r="P104" i="3"/>
  <c r="AB104" i="3" s="1"/>
  <c r="P106" i="3"/>
  <c r="AB106" i="3" s="1"/>
  <c r="P107" i="3"/>
  <c r="AB107" i="3" s="1"/>
  <c r="P108" i="3"/>
  <c r="AB108" i="3" s="1"/>
  <c r="P109" i="3"/>
  <c r="AB109" i="3" s="1"/>
  <c r="P113" i="3"/>
  <c r="P114" i="3"/>
  <c r="AB114" i="3" s="1"/>
  <c r="P115" i="3"/>
  <c r="AB115" i="3" s="1"/>
  <c r="P116" i="3"/>
  <c r="AB116" i="3" s="1"/>
  <c r="P117" i="3"/>
  <c r="P119" i="3"/>
  <c r="AB119" i="3" s="1"/>
  <c r="P120" i="3"/>
  <c r="P121" i="3"/>
  <c r="AB121" i="3" s="1"/>
  <c r="P122" i="3"/>
  <c r="AB122" i="3" s="1"/>
  <c r="P123" i="3"/>
  <c r="AB123" i="3" s="1"/>
  <c r="P124" i="3"/>
  <c r="AB124" i="3" s="1"/>
  <c r="P125" i="3"/>
  <c r="AB125" i="3" s="1"/>
  <c r="P126" i="3"/>
  <c r="AB126" i="3" s="1"/>
  <c r="P127" i="3"/>
  <c r="P128" i="3"/>
  <c r="AB128" i="3" s="1"/>
  <c r="P129" i="3"/>
  <c r="AB129" i="3" s="1"/>
  <c r="P130" i="3"/>
  <c r="AB130" i="3" s="1"/>
  <c r="P131" i="3"/>
  <c r="AB131" i="3" s="1"/>
  <c r="P132" i="3"/>
  <c r="AB132" i="3" s="1"/>
  <c r="P57" i="3"/>
  <c r="O58" i="3"/>
  <c r="O59" i="3"/>
  <c r="O60" i="3"/>
  <c r="AA60" i="3" s="1"/>
  <c r="O61" i="3"/>
  <c r="O62" i="3"/>
  <c r="O63" i="3"/>
  <c r="AA63" i="3" s="1"/>
  <c r="O65" i="3"/>
  <c r="AA65" i="3" s="1"/>
  <c r="O66" i="3"/>
  <c r="AA66" i="3" s="1"/>
  <c r="O67" i="3"/>
  <c r="AA67" i="3" s="1"/>
  <c r="O68" i="3"/>
  <c r="AA68" i="3" s="1"/>
  <c r="O69" i="3"/>
  <c r="AA69" i="3" s="1"/>
  <c r="O70" i="3"/>
  <c r="AA70" i="3" s="1"/>
  <c r="O71" i="3"/>
  <c r="AA71" i="3" s="1"/>
  <c r="O72" i="3"/>
  <c r="AA72" i="3" s="1"/>
  <c r="O73" i="3"/>
  <c r="O74" i="3"/>
  <c r="O75" i="3"/>
  <c r="O76" i="3"/>
  <c r="AA76" i="3" s="1"/>
  <c r="O77" i="3"/>
  <c r="AA77" i="3" s="1"/>
  <c r="O78" i="3"/>
  <c r="AA78" i="3" s="1"/>
  <c r="O79" i="3"/>
  <c r="AA79" i="3" s="1"/>
  <c r="O80" i="3"/>
  <c r="AA80" i="3" s="1"/>
  <c r="O81" i="3"/>
  <c r="AA81" i="3" s="1"/>
  <c r="O82" i="3"/>
  <c r="AA82" i="3" s="1"/>
  <c r="O83" i="3"/>
  <c r="O84" i="3"/>
  <c r="O85" i="3"/>
  <c r="Q85" i="3" s="1"/>
  <c r="O86" i="3"/>
  <c r="AA86" i="3" s="1"/>
  <c r="O87" i="3"/>
  <c r="AA87" i="3" s="1"/>
  <c r="O88" i="3"/>
  <c r="AA88" i="3" s="1"/>
  <c r="O89" i="3"/>
  <c r="AA89" i="3" s="1"/>
  <c r="O90" i="3"/>
  <c r="AA90" i="3" s="1"/>
  <c r="O91" i="3"/>
  <c r="AA91" i="3" s="1"/>
  <c r="O92" i="3"/>
  <c r="AA92" i="3" s="1"/>
  <c r="O93" i="3"/>
  <c r="AA93" i="3" s="1"/>
  <c r="O94" i="3"/>
  <c r="AA94" i="3" s="1"/>
  <c r="O96" i="3"/>
  <c r="O97" i="3"/>
  <c r="O98" i="3"/>
  <c r="AA98" i="3" s="1"/>
  <c r="O99" i="3"/>
  <c r="AA99" i="3" s="1"/>
  <c r="O101" i="3"/>
  <c r="AA101" i="3" s="1"/>
  <c r="O102" i="3"/>
  <c r="AA102" i="3" s="1"/>
  <c r="O103" i="3"/>
  <c r="AA103" i="3" s="1"/>
  <c r="O104" i="3"/>
  <c r="AA104" i="3" s="1"/>
  <c r="O106" i="3"/>
  <c r="AA106" i="3" s="1"/>
  <c r="O107" i="3"/>
  <c r="O108" i="3"/>
  <c r="O109" i="3"/>
  <c r="O113" i="3"/>
  <c r="AA113" i="3" s="1"/>
  <c r="O114" i="3"/>
  <c r="AA114" i="3" s="1"/>
  <c r="O115" i="3"/>
  <c r="AA115" i="3" s="1"/>
  <c r="O116" i="3"/>
  <c r="AA116" i="3" s="1"/>
  <c r="O117" i="3"/>
  <c r="AA117" i="3" s="1"/>
  <c r="O119" i="3"/>
  <c r="O120" i="3"/>
  <c r="Q120" i="3" s="1"/>
  <c r="O121" i="3"/>
  <c r="O122" i="3"/>
  <c r="AA122" i="3" s="1"/>
  <c r="O123" i="3"/>
  <c r="AA123" i="3" s="1"/>
  <c r="O124" i="3"/>
  <c r="AA124" i="3" s="1"/>
  <c r="O125" i="3"/>
  <c r="AA125" i="3" s="1"/>
  <c r="O126" i="3"/>
  <c r="AA126" i="3" s="1"/>
  <c r="O127" i="3"/>
  <c r="AA127" i="3" s="1"/>
  <c r="O128" i="3"/>
  <c r="AA128" i="3" s="1"/>
  <c r="O129" i="3"/>
  <c r="AA129" i="3" s="1"/>
  <c r="O130" i="3"/>
  <c r="AA130" i="3" s="1"/>
  <c r="O131" i="3"/>
  <c r="O132" i="3"/>
  <c r="AA132" i="3" s="1"/>
  <c r="O57" i="3"/>
  <c r="T42" i="3"/>
  <c r="T43" i="3"/>
  <c r="T44" i="3"/>
  <c r="T45" i="3"/>
  <c r="T46" i="3"/>
  <c r="T47" i="3"/>
  <c r="P7" i="3"/>
  <c r="P8" i="3"/>
  <c r="AB8" i="3" s="1"/>
  <c r="P9" i="3"/>
  <c r="AB9" i="3" s="1"/>
  <c r="P10" i="3"/>
  <c r="AB10" i="3" s="1"/>
  <c r="P11" i="3"/>
  <c r="AB11" i="3" s="1"/>
  <c r="P12" i="3"/>
  <c r="AB12" i="3" s="1"/>
  <c r="P13" i="3"/>
  <c r="AB13" i="3" s="1"/>
  <c r="P14" i="3"/>
  <c r="AB14" i="3" s="1"/>
  <c r="P15" i="3"/>
  <c r="AB15" i="3" s="1"/>
  <c r="P16" i="3"/>
  <c r="AB16" i="3" s="1"/>
  <c r="P17" i="3"/>
  <c r="AB17" i="3" s="1"/>
  <c r="P18" i="3"/>
  <c r="AB18" i="3" s="1"/>
  <c r="P19" i="3"/>
  <c r="AB19" i="3" s="1"/>
  <c r="P20" i="3"/>
  <c r="AB20" i="3" s="1"/>
  <c r="P21" i="3"/>
  <c r="AB21" i="3" s="1"/>
  <c r="P22" i="3"/>
  <c r="AB22" i="3" s="1"/>
  <c r="P23" i="3"/>
  <c r="AB23" i="3" s="1"/>
  <c r="P24" i="3"/>
  <c r="AB24" i="3" s="1"/>
  <c r="P25" i="3"/>
  <c r="AB25" i="3" s="1"/>
  <c r="P26" i="3"/>
  <c r="AB26" i="3" s="1"/>
  <c r="P27" i="3"/>
  <c r="AB27" i="3" s="1"/>
  <c r="P28" i="3"/>
  <c r="AB28" i="3" s="1"/>
  <c r="P29" i="3"/>
  <c r="AB29" i="3" s="1"/>
  <c r="P30" i="3"/>
  <c r="AB30" i="3" s="1"/>
  <c r="P31" i="3"/>
  <c r="AB31" i="3" s="1"/>
  <c r="P32" i="3"/>
  <c r="AB32" i="3" s="1"/>
  <c r="P33" i="3"/>
  <c r="AB33" i="3" s="1"/>
  <c r="P34" i="3"/>
  <c r="AB34" i="3" s="1"/>
  <c r="P35" i="3"/>
  <c r="P36" i="3"/>
  <c r="AB36" i="3" s="1"/>
  <c r="P37" i="3"/>
  <c r="P38" i="3"/>
  <c r="P39" i="3"/>
  <c r="AB39" i="3" s="1"/>
  <c r="P40" i="3"/>
  <c r="AB40" i="3" s="1"/>
  <c r="P41" i="3"/>
  <c r="P42" i="3"/>
  <c r="AB42" i="3" s="1"/>
  <c r="P43" i="3"/>
  <c r="AB43" i="3" s="1"/>
  <c r="P44" i="3"/>
  <c r="AB44" i="3" s="1"/>
  <c r="AB45" i="3"/>
  <c r="P46" i="3"/>
  <c r="AB46" i="3" s="1"/>
  <c r="P47" i="3"/>
  <c r="AB47" i="3" s="1"/>
  <c r="P48" i="3"/>
  <c r="AB48" i="3" s="1"/>
  <c r="P49" i="3"/>
  <c r="AB49" i="3" s="1"/>
  <c r="P51" i="3"/>
  <c r="AB51" i="3" s="1"/>
  <c r="P52" i="3"/>
  <c r="AB52" i="3" s="1"/>
  <c r="P53" i="3"/>
  <c r="AB53" i="3" s="1"/>
  <c r="P54" i="3"/>
  <c r="AB54" i="3" s="1"/>
  <c r="P55" i="3"/>
  <c r="AB55" i="3" s="1"/>
  <c r="P6" i="3"/>
  <c r="AB6" i="3" s="1"/>
  <c r="O7" i="3"/>
  <c r="AA7" i="3" s="1"/>
  <c r="O8" i="3"/>
  <c r="AA8" i="3" s="1"/>
  <c r="O9" i="3"/>
  <c r="AA9" i="3" s="1"/>
  <c r="O10" i="3"/>
  <c r="AA10" i="3" s="1"/>
  <c r="O11" i="3"/>
  <c r="O12" i="3"/>
  <c r="AA12" i="3" s="1"/>
  <c r="O13" i="3"/>
  <c r="O14" i="3"/>
  <c r="Q14" i="3" s="1"/>
  <c r="O15" i="3"/>
  <c r="O16" i="3"/>
  <c r="AA16" i="3" s="1"/>
  <c r="O17" i="3"/>
  <c r="Z17" i="3" s="1"/>
  <c r="O18" i="3"/>
  <c r="O19" i="3"/>
  <c r="AA19" i="3" s="1"/>
  <c r="O20" i="3"/>
  <c r="AA20" i="3" s="1"/>
  <c r="O21" i="3"/>
  <c r="O22" i="3"/>
  <c r="O23" i="3"/>
  <c r="O24" i="3"/>
  <c r="Q24" i="3" s="1"/>
  <c r="O25" i="3"/>
  <c r="O26" i="3"/>
  <c r="O27" i="3"/>
  <c r="O28" i="3"/>
  <c r="O29" i="3"/>
  <c r="O30" i="3"/>
  <c r="AA30" i="3" s="1"/>
  <c r="O31" i="3"/>
  <c r="AA31" i="3" s="1"/>
  <c r="O32" i="3"/>
  <c r="Q32" i="3" s="1"/>
  <c r="O33" i="3"/>
  <c r="O34" i="3"/>
  <c r="O35" i="3"/>
  <c r="O36" i="3"/>
  <c r="O37" i="3"/>
  <c r="O38" i="3"/>
  <c r="O39" i="3"/>
  <c r="W39" i="3" s="1"/>
  <c r="O40" i="3"/>
  <c r="O41" i="3"/>
  <c r="O42" i="3"/>
  <c r="AA42" i="3" s="1"/>
  <c r="O43" i="3"/>
  <c r="AA43" i="3" s="1"/>
  <c r="O44" i="3"/>
  <c r="O45" i="3"/>
  <c r="O46" i="3"/>
  <c r="O47" i="3"/>
  <c r="O48" i="3"/>
  <c r="Q48" i="3" s="1"/>
  <c r="O49" i="3"/>
  <c r="O51" i="3"/>
  <c r="Z51" i="3" s="1"/>
  <c r="O52" i="3"/>
  <c r="W52" i="3" s="1"/>
  <c r="O53" i="3"/>
  <c r="O54" i="3"/>
  <c r="O55" i="3"/>
  <c r="AA55" i="3" s="1"/>
  <c r="O6" i="3"/>
  <c r="AA6" i="3" s="1"/>
  <c r="AB134" i="3"/>
  <c r="AA134" i="3"/>
  <c r="X134" i="3"/>
  <c r="AB133" i="3"/>
  <c r="AA133" i="3"/>
  <c r="X133" i="3"/>
  <c r="W130" i="3"/>
  <c r="X129" i="3"/>
  <c r="Z129" i="3" s="1"/>
  <c r="X128" i="3"/>
  <c r="AB127" i="3"/>
  <c r="W124" i="3"/>
  <c r="W123" i="3"/>
  <c r="W122" i="3"/>
  <c r="AB120" i="3"/>
  <c r="X119" i="3"/>
  <c r="Z119" i="3" s="1"/>
  <c r="W119" i="3"/>
  <c r="W117" i="3"/>
  <c r="AB117" i="3"/>
  <c r="W115" i="3"/>
  <c r="W113" i="3"/>
  <c r="X113" i="3"/>
  <c r="X108" i="3"/>
  <c r="Z108" i="3" s="1"/>
  <c r="W108" i="3"/>
  <c r="X107" i="3"/>
  <c r="Z107" i="3" s="1"/>
  <c r="W107" i="3"/>
  <c r="W106" i="3"/>
  <c r="AB103" i="3"/>
  <c r="X99" i="3"/>
  <c r="Z99" i="3" s="1"/>
  <c r="W99" i="3"/>
  <c r="X98" i="3"/>
  <c r="Z98" i="3" s="1"/>
  <c r="X96" i="3"/>
  <c r="Z96" i="3" s="1"/>
  <c r="X94" i="3"/>
  <c r="Z94" i="3" s="1"/>
  <c r="W92" i="3"/>
  <c r="X91" i="3"/>
  <c r="Z91" i="3" s="1"/>
  <c r="W91" i="3"/>
  <c r="AB88" i="3"/>
  <c r="W86" i="3"/>
  <c r="AB86" i="3"/>
  <c r="X83" i="3"/>
  <c r="W83" i="3"/>
  <c r="W82" i="3"/>
  <c r="X76" i="3"/>
  <c r="Z76" i="3" s="1"/>
  <c r="W74" i="3"/>
  <c r="W73" i="3"/>
  <c r="X73" i="3"/>
  <c r="Z73" i="3" s="1"/>
  <c r="W72" i="3"/>
  <c r="X72" i="3"/>
  <c r="Z72" i="3" s="1"/>
  <c r="AB72" i="3"/>
  <c r="X70" i="3"/>
  <c r="Z70" i="3" s="1"/>
  <c r="AB70" i="3"/>
  <c r="X69" i="3"/>
  <c r="Z69" i="3" s="1"/>
  <c r="W67" i="3"/>
  <c r="W66" i="3"/>
  <c r="T63" i="3"/>
  <c r="T62" i="3"/>
  <c r="W62" i="3"/>
  <c r="T61" i="3"/>
  <c r="W60" i="3"/>
  <c r="X60" i="3"/>
  <c r="T60" i="3"/>
  <c r="W59" i="3"/>
  <c r="T59" i="3"/>
  <c r="AA59" i="3"/>
  <c r="X58" i="3"/>
  <c r="Z58" i="3" s="1"/>
  <c r="T58" i="3"/>
  <c r="T57" i="3"/>
  <c r="AB57" i="3"/>
  <c r="X56" i="3"/>
  <c r="Z55" i="3"/>
  <c r="W55" i="3"/>
  <c r="T55" i="3"/>
  <c r="Z54" i="3"/>
  <c r="T54" i="3"/>
  <c r="W54" i="3"/>
  <c r="Z53" i="3"/>
  <c r="T53" i="3"/>
  <c r="W53" i="3"/>
  <c r="T52" i="3"/>
  <c r="T51" i="3"/>
  <c r="W49" i="3"/>
  <c r="T49" i="3"/>
  <c r="W48" i="3"/>
  <c r="T48" i="3"/>
  <c r="W47" i="3"/>
  <c r="Z47" i="3"/>
  <c r="W46" i="3"/>
  <c r="Z46" i="3"/>
  <c r="Z45" i="3"/>
  <c r="W45" i="3"/>
  <c r="W43" i="3"/>
  <c r="W41" i="3"/>
  <c r="T41" i="3"/>
  <c r="Z41" i="3"/>
  <c r="T40" i="3"/>
  <c r="T39" i="3"/>
  <c r="W38" i="3"/>
  <c r="T38" i="3"/>
  <c r="AB38" i="3"/>
  <c r="W37" i="3"/>
  <c r="T37" i="3"/>
  <c r="AB37" i="3"/>
  <c r="W36" i="3"/>
  <c r="T36" i="3"/>
  <c r="W35" i="3"/>
  <c r="T35" i="3"/>
  <c r="T34" i="3"/>
  <c r="T33" i="3"/>
  <c r="T32" i="3"/>
  <c r="T31" i="3"/>
  <c r="T30" i="3"/>
  <c r="T29" i="3"/>
  <c r="T28" i="3"/>
  <c r="T27" i="3"/>
  <c r="Z26" i="3"/>
  <c r="W26" i="3"/>
  <c r="T26" i="3"/>
  <c r="Z25" i="3"/>
  <c r="W25" i="3"/>
  <c r="T25" i="3"/>
  <c r="Z24" i="3"/>
  <c r="W24" i="3"/>
  <c r="T24" i="3"/>
  <c r="Z23" i="3"/>
  <c r="T23" i="3"/>
  <c r="Z22" i="3"/>
  <c r="W22" i="3"/>
  <c r="T22" i="3"/>
  <c r="W21" i="3"/>
  <c r="T21" i="3"/>
  <c r="W20" i="3"/>
  <c r="T20" i="3"/>
  <c r="T19" i="3"/>
  <c r="Z18" i="3"/>
  <c r="T18" i="3"/>
  <c r="W18" i="3"/>
  <c r="T17" i="3"/>
  <c r="T16" i="3"/>
  <c r="W16" i="3"/>
  <c r="Z15" i="3"/>
  <c r="W15" i="3"/>
  <c r="T15" i="3"/>
  <c r="Z14" i="3"/>
  <c r="T14" i="3"/>
  <c r="W14" i="3"/>
  <c r="Z13" i="3"/>
  <c r="T13" i="3"/>
  <c r="W13" i="3"/>
  <c r="Z12" i="3"/>
  <c r="T12" i="3"/>
  <c r="W12" i="3"/>
  <c r="AA11" i="3"/>
  <c r="Z11" i="3"/>
  <c r="T11" i="3"/>
  <c r="W11" i="3"/>
  <c r="Z10" i="3"/>
  <c r="T10" i="3"/>
  <c r="W10" i="3"/>
  <c r="Z9" i="3"/>
  <c r="T9" i="3"/>
  <c r="W9" i="3"/>
  <c r="Z8" i="3"/>
  <c r="T8" i="3"/>
  <c r="W8" i="3"/>
  <c r="Z7" i="3"/>
  <c r="T7" i="3"/>
  <c r="W7" i="3"/>
  <c r="Z6" i="3"/>
  <c r="T6" i="3"/>
  <c r="W6" i="3"/>
  <c r="Q46" i="3" l="1"/>
  <c r="Q25" i="3"/>
  <c r="Q37" i="3"/>
  <c r="Q23" i="3"/>
  <c r="Q60" i="3"/>
  <c r="Q49" i="3"/>
  <c r="Q47" i="3"/>
  <c r="Q15" i="3"/>
  <c r="Q36" i="3"/>
  <c r="Q13" i="3"/>
  <c r="AC63" i="3"/>
  <c r="Q38" i="3"/>
  <c r="Q22" i="3"/>
  <c r="AA14" i="3"/>
  <c r="Q26" i="3"/>
  <c r="AA13" i="3"/>
  <c r="AC13" i="3" s="1"/>
  <c r="Q74" i="3"/>
  <c r="Q121" i="3"/>
  <c r="Q73" i="3"/>
  <c r="Q44" i="3"/>
  <c r="Q12" i="3"/>
  <c r="Q63" i="3"/>
  <c r="Q109" i="3"/>
  <c r="Q75" i="3"/>
  <c r="Q34" i="3"/>
  <c r="Q27" i="3"/>
  <c r="Q97" i="3"/>
  <c r="Q59" i="3"/>
  <c r="Q62" i="3"/>
  <c r="Q35" i="3"/>
  <c r="Q18" i="3"/>
  <c r="Q108" i="3"/>
  <c r="Q96" i="3"/>
  <c r="Q84" i="3"/>
  <c r="Q131" i="3"/>
  <c r="Q119" i="3"/>
  <c r="Q107" i="3"/>
  <c r="Q83" i="3"/>
  <c r="AB59" i="3"/>
  <c r="AC59" i="3" s="1"/>
  <c r="Q58" i="3"/>
  <c r="Q45" i="3"/>
  <c r="Q33" i="3"/>
  <c r="Q21" i="3"/>
  <c r="Q9" i="3"/>
  <c r="AC68" i="3"/>
  <c r="Q10" i="3"/>
  <c r="Q53" i="3"/>
  <c r="Q40" i="3"/>
  <c r="Q28" i="3"/>
  <c r="AA58" i="3"/>
  <c r="AC58" i="3" s="1"/>
  <c r="AC126" i="3"/>
  <c r="AC114" i="3"/>
  <c r="AC102" i="3"/>
  <c r="AC90" i="3"/>
  <c r="AC79" i="3"/>
  <c r="AC67" i="3"/>
  <c r="AA40" i="3"/>
  <c r="AC40" i="3" s="1"/>
  <c r="AC125" i="3"/>
  <c r="AC89" i="3"/>
  <c r="AC55" i="3"/>
  <c r="AC42" i="3"/>
  <c r="AC30" i="3"/>
  <c r="Q6" i="3"/>
  <c r="Q7" i="3"/>
  <c r="Q81" i="3"/>
  <c r="AA15" i="3"/>
  <c r="AC15" i="3" s="1"/>
  <c r="Q54" i="3"/>
  <c r="AA18" i="3"/>
  <c r="AC18" i="3" s="1"/>
  <c r="AC43" i="3"/>
  <c r="AC31" i="3"/>
  <c r="AC19" i="3"/>
  <c r="AA53" i="3"/>
  <c r="AC53" i="3" s="1"/>
  <c r="AC127" i="3"/>
  <c r="AC115" i="3"/>
  <c r="AC103" i="3"/>
  <c r="AC91" i="3"/>
  <c r="AC80" i="3"/>
  <c r="AC69" i="3"/>
  <c r="Q93" i="3"/>
  <c r="Q41" i="3"/>
  <c r="Q29" i="3"/>
  <c r="Q55" i="3"/>
  <c r="AA29" i="3"/>
  <c r="AC29" i="3" s="1"/>
  <c r="AC101" i="3"/>
  <c r="Q72" i="3"/>
  <c r="Q42" i="3"/>
  <c r="AC124" i="3"/>
  <c r="AC88" i="3"/>
  <c r="AC78" i="3"/>
  <c r="AC66" i="3"/>
  <c r="Q71" i="3"/>
  <c r="Q30" i="3"/>
  <c r="AC132" i="3"/>
  <c r="AC123" i="3"/>
  <c r="AC99" i="3"/>
  <c r="AC87" i="3"/>
  <c r="AC77" i="3"/>
  <c r="AC65" i="3"/>
  <c r="Q19" i="3"/>
  <c r="AC122" i="3"/>
  <c r="AC98" i="3"/>
  <c r="AC86" i="3"/>
  <c r="AC76" i="3"/>
  <c r="AA120" i="3"/>
  <c r="AC120" i="3" s="1"/>
  <c r="AB7" i="3"/>
  <c r="AC7" i="3" s="1"/>
  <c r="Q11" i="3"/>
  <c r="AA108" i="3"/>
  <c r="AC108" i="3" s="1"/>
  <c r="AC130" i="3"/>
  <c r="AC106" i="3"/>
  <c r="AC94" i="3"/>
  <c r="AC82" i="3"/>
  <c r="AC72" i="3"/>
  <c r="Q129" i="3"/>
  <c r="AA96" i="3"/>
  <c r="AC96" i="3" s="1"/>
  <c r="AC129" i="3"/>
  <c r="AC117" i="3"/>
  <c r="AC93" i="3"/>
  <c r="AC81" i="3"/>
  <c r="AC71" i="3"/>
  <c r="Q117" i="3"/>
  <c r="AA84" i="3"/>
  <c r="AC84" i="3" s="1"/>
  <c r="AC20" i="3"/>
  <c r="Q8" i="3"/>
  <c r="AC128" i="3"/>
  <c r="AC116" i="3"/>
  <c r="AC104" i="3"/>
  <c r="AC92" i="3"/>
  <c r="AC70" i="3"/>
  <c r="AA74" i="3"/>
  <c r="AC74" i="3" s="1"/>
  <c r="Q43" i="3"/>
  <c r="Q31" i="3"/>
  <c r="Q20" i="3"/>
  <c r="AA54" i="3"/>
  <c r="AC54" i="3" s="1"/>
  <c r="AA41" i="3"/>
  <c r="Q130" i="3"/>
  <c r="Q106" i="3"/>
  <c r="Q94" i="3"/>
  <c r="Q82" i="3"/>
  <c r="AA121" i="3"/>
  <c r="AC121" i="3" s="1"/>
  <c r="AA109" i="3"/>
  <c r="AC109" i="3" s="1"/>
  <c r="AA97" i="3"/>
  <c r="AC97" i="3" s="1"/>
  <c r="AA85" i="3"/>
  <c r="AC85" i="3" s="1"/>
  <c r="AA75" i="3"/>
  <c r="AC75" i="3" s="1"/>
  <c r="AA52" i="3"/>
  <c r="AC52" i="3" s="1"/>
  <c r="AA39" i="3"/>
  <c r="AC39" i="3" s="1"/>
  <c r="AA28" i="3"/>
  <c r="AC28" i="3" s="1"/>
  <c r="Q128" i="3"/>
  <c r="Q116" i="3"/>
  <c r="Q104" i="3"/>
  <c r="Q92" i="3"/>
  <c r="Q70" i="3"/>
  <c r="AA131" i="3"/>
  <c r="AC131" i="3" s="1"/>
  <c r="AA119" i="3"/>
  <c r="AC119" i="3" s="1"/>
  <c r="AA107" i="3"/>
  <c r="AC107" i="3" s="1"/>
  <c r="AA83" i="3"/>
  <c r="AC83" i="3" s="1"/>
  <c r="AA73" i="3"/>
  <c r="AC73" i="3" s="1"/>
  <c r="Q17" i="3"/>
  <c r="AA51" i="3"/>
  <c r="AC51" i="3" s="1"/>
  <c r="AA38" i="3"/>
  <c r="AC38" i="3" s="1"/>
  <c r="AA27" i="3"/>
  <c r="AC27" i="3" s="1"/>
  <c r="Q127" i="3"/>
  <c r="Q115" i="3"/>
  <c r="Q103" i="3"/>
  <c r="Q91" i="3"/>
  <c r="Q80" i="3"/>
  <c r="Q69" i="3"/>
  <c r="Q52" i="3"/>
  <c r="Q39" i="3"/>
  <c r="Q16" i="3"/>
  <c r="AA49" i="3"/>
  <c r="AC49" i="3" s="1"/>
  <c r="AA37" i="3"/>
  <c r="AC37" i="3" s="1"/>
  <c r="AA26" i="3"/>
  <c r="AC26" i="3" s="1"/>
  <c r="Q126" i="3"/>
  <c r="Q114" i="3"/>
  <c r="Q102" i="3"/>
  <c r="Q90" i="3"/>
  <c r="Q68" i="3"/>
  <c r="Q51" i="3"/>
  <c r="AA48" i="3"/>
  <c r="AC48" i="3" s="1"/>
  <c r="AA36" i="3"/>
  <c r="AC36" i="3" s="1"/>
  <c r="AA25" i="3"/>
  <c r="AC25" i="3" s="1"/>
  <c r="Q125" i="3"/>
  <c r="Q113" i="3"/>
  <c r="Q101" i="3"/>
  <c r="Q89" i="3"/>
  <c r="Q79" i="3"/>
  <c r="Q67" i="3"/>
  <c r="AA47" i="3"/>
  <c r="AC47" i="3" s="1"/>
  <c r="AA35" i="3"/>
  <c r="AA24" i="3"/>
  <c r="AC24" i="3" s="1"/>
  <c r="Q124" i="3"/>
  <c r="Q88" i="3"/>
  <c r="Q78" i="3"/>
  <c r="Q66" i="3"/>
  <c r="AA46" i="3"/>
  <c r="AC46" i="3" s="1"/>
  <c r="AA34" i="3"/>
  <c r="AC34" i="3" s="1"/>
  <c r="AA23" i="3"/>
  <c r="AC23" i="3" s="1"/>
  <c r="Q132" i="3"/>
  <c r="Q123" i="3"/>
  <c r="Q99" i="3"/>
  <c r="Q87" i="3"/>
  <c r="Q77" i="3"/>
  <c r="Q65" i="3"/>
  <c r="AA45" i="3"/>
  <c r="AC45" i="3" s="1"/>
  <c r="AA33" i="3"/>
  <c r="AC33" i="3" s="1"/>
  <c r="AA22" i="3"/>
  <c r="AC22" i="3" s="1"/>
  <c r="Q122" i="3"/>
  <c r="Q98" i="3"/>
  <c r="Q86" i="3"/>
  <c r="Q76" i="3"/>
  <c r="AA44" i="3"/>
  <c r="AC44" i="3" s="1"/>
  <c r="AA32" i="3"/>
  <c r="AC32" i="3" s="1"/>
  <c r="AA21" i="3"/>
  <c r="AC21" i="3" s="1"/>
  <c r="AC60" i="3"/>
  <c r="AB113" i="3"/>
  <c r="AC113" i="3" s="1"/>
  <c r="W114" i="3"/>
  <c r="W128" i="3"/>
  <c r="X102" i="3"/>
  <c r="Z102" i="3" s="1"/>
  <c r="W70" i="3"/>
  <c r="W129" i="3"/>
  <c r="X66" i="3"/>
  <c r="Z66" i="3" s="1"/>
  <c r="W96" i="3"/>
  <c r="AC12" i="3"/>
  <c r="AC14" i="3"/>
  <c r="AC9" i="3"/>
  <c r="AC16" i="3"/>
  <c r="AA17" i="3"/>
  <c r="AC17" i="3" s="1"/>
  <c r="Z52" i="3"/>
  <c r="W40" i="3"/>
  <c r="W51" i="3"/>
  <c r="Z16" i="3"/>
  <c r="W17" i="3"/>
  <c r="W23" i="3"/>
  <c r="AC11" i="3"/>
  <c r="AC6" i="3"/>
  <c r="AC8" i="3"/>
  <c r="AC10" i="3"/>
  <c r="Z28" i="3"/>
  <c r="W28" i="3"/>
  <c r="X97" i="3"/>
  <c r="Z97" i="3" s="1"/>
  <c r="W97" i="3"/>
  <c r="Z30" i="3"/>
  <c r="W30" i="3"/>
  <c r="Z33" i="3"/>
  <c r="W75" i="3"/>
  <c r="X75" i="3"/>
  <c r="Z75" i="3" s="1"/>
  <c r="X77" i="3"/>
  <c r="Z77" i="3" s="1"/>
  <c r="W77" i="3"/>
  <c r="W121" i="3"/>
  <c r="X87" i="3"/>
  <c r="Z87" i="3" s="1"/>
  <c r="W87" i="3"/>
  <c r="Z21" i="3"/>
  <c r="Z29" i="3"/>
  <c r="W29" i="3"/>
  <c r="AB35" i="3"/>
  <c r="W98" i="3"/>
  <c r="X132" i="3"/>
  <c r="W132" i="3"/>
  <c r="Z20" i="3"/>
  <c r="AB41" i="3"/>
  <c r="X71" i="3"/>
  <c r="Z71" i="3" s="1"/>
  <c r="W71" i="3"/>
  <c r="W81" i="3"/>
  <c r="Z31" i="3"/>
  <c r="W31" i="3"/>
  <c r="AA57" i="3"/>
  <c r="AC57" i="3" s="1"/>
  <c r="Q57" i="3"/>
  <c r="X92" i="3"/>
  <c r="Z92" i="3" s="1"/>
  <c r="X89" i="3"/>
  <c r="Z89" i="3" s="1"/>
  <c r="W89" i="3"/>
  <c r="W101" i="3"/>
  <c r="X101" i="3"/>
  <c r="Z101" i="3" s="1"/>
  <c r="X103" i="3"/>
  <c r="Z103" i="3" s="1"/>
  <c r="W103" i="3"/>
  <c r="W109" i="3"/>
  <c r="X109" i="3"/>
  <c r="Z109" i="3" s="1"/>
  <c r="X131" i="3"/>
  <c r="Z131" i="3" s="1"/>
  <c r="W131" i="3"/>
  <c r="T56" i="3"/>
  <c r="T133" i="3"/>
  <c r="X88" i="3"/>
  <c r="Z88" i="3" s="1"/>
  <c r="W88" i="3"/>
  <c r="Z32" i="3"/>
  <c r="W32" i="3"/>
  <c r="Z43" i="3"/>
  <c r="X74" i="3"/>
  <c r="Z74" i="3" s="1"/>
  <c r="W93" i="3"/>
  <c r="X93" i="3"/>
  <c r="Z93" i="3" s="1"/>
  <c r="AA62" i="3"/>
  <c r="AC62" i="3" s="1"/>
  <c r="AA61" i="3"/>
  <c r="AC61" i="3" s="1"/>
  <c r="W34" i="3"/>
  <c r="W58" i="3"/>
  <c r="W69" i="3"/>
  <c r="Z34" i="3"/>
  <c r="Z35" i="3"/>
  <c r="Z36" i="3"/>
  <c r="Z37" i="3"/>
  <c r="Z38" i="3"/>
  <c r="Z39" i="3"/>
  <c r="Z40" i="3"/>
  <c r="W68" i="3"/>
  <c r="W116" i="3"/>
  <c r="W120" i="3"/>
  <c r="Q61" i="3"/>
  <c r="W76" i="3"/>
  <c r="W94" i="3"/>
  <c r="W102" i="3"/>
  <c r="Q56" i="3" l="1"/>
  <c r="AC35" i="3"/>
  <c r="AC41" i="3"/>
  <c r="AC56" i="3" s="1"/>
  <c r="T134" i="3"/>
  <c r="X90" i="3"/>
  <c r="Z90" i="3" s="1"/>
  <c r="W90" i="3"/>
  <c r="Q133" i="3"/>
  <c r="Z56" i="3"/>
  <c r="W56" i="3"/>
  <c r="X65" i="3"/>
  <c r="Z65" i="3" s="1"/>
  <c r="W65" i="3"/>
  <c r="W125" i="3"/>
  <c r="X78" i="3"/>
  <c r="W78" i="3"/>
  <c r="X85" i="3"/>
  <c r="W85" i="3"/>
  <c r="X104" i="3"/>
  <c r="Z104" i="3" s="1"/>
  <c r="W104" i="3"/>
  <c r="W127" i="3"/>
  <c r="X63" i="3"/>
  <c r="W63" i="3"/>
  <c r="X57" i="3"/>
  <c r="Z57" i="3" s="1"/>
  <c r="W57" i="3"/>
  <c r="X61" i="3"/>
  <c r="W61" i="3"/>
  <c r="X84" i="3"/>
  <c r="W84" i="3"/>
  <c r="AC133" i="3"/>
  <c r="W79" i="3"/>
  <c r="Z133" i="3" l="1"/>
  <c r="Z134" i="3" s="1"/>
  <c r="Q134" i="3"/>
  <c r="W133" i="3"/>
  <c r="W134" i="3" s="1"/>
  <c r="AC134" i="3"/>
</calcChain>
</file>

<file path=xl/sharedStrings.xml><?xml version="1.0" encoding="utf-8"?>
<sst xmlns="http://schemas.openxmlformats.org/spreadsheetml/2006/main" count="1131" uniqueCount="293">
  <si>
    <t>거래처</t>
    <phoneticPr fontId="3" type="noConversion"/>
  </si>
  <si>
    <t>구분</t>
    <phoneticPr fontId="3" type="noConversion"/>
  </si>
  <si>
    <t>제품명</t>
    <phoneticPr fontId="3" type="noConversion"/>
  </si>
  <si>
    <t>이월</t>
    <phoneticPr fontId="3" type="noConversion"/>
  </si>
  <si>
    <t>입고</t>
    <phoneticPr fontId="3" type="noConversion"/>
  </si>
  <si>
    <t>실사용</t>
    <phoneticPr fontId="3" type="noConversion"/>
  </si>
  <si>
    <t>과부족</t>
    <phoneticPr fontId="3" type="noConversion"/>
  </si>
  <si>
    <t>실재 재고</t>
    <phoneticPr fontId="3" type="noConversion"/>
  </si>
  <si>
    <t>사유</t>
    <phoneticPr fontId="3" type="noConversion"/>
  </si>
  <si>
    <t>단가</t>
    <phoneticPr fontId="3" type="noConversion"/>
  </si>
  <si>
    <t>수량</t>
    <phoneticPr fontId="3" type="noConversion"/>
  </si>
  <si>
    <t>금액</t>
    <phoneticPr fontId="3" type="noConversion"/>
  </si>
  <si>
    <t>입고금액</t>
    <phoneticPr fontId="3" type="noConversion"/>
  </si>
  <si>
    <t>사용금액</t>
    <phoneticPr fontId="3" type="noConversion"/>
  </si>
  <si>
    <t>재고금액</t>
    <phoneticPr fontId="3" type="noConversion"/>
  </si>
  <si>
    <t>필러</t>
    <phoneticPr fontId="3" type="noConversion"/>
  </si>
  <si>
    <t>채움프리미엄 1</t>
  </si>
  <si>
    <t>체움프리미엄 2</t>
  </si>
  <si>
    <t>채움프리미엄 3</t>
  </si>
  <si>
    <t>뉴라미스라이트</t>
  </si>
  <si>
    <t>뉴라미스리도카인</t>
  </si>
  <si>
    <t>뉴라미스볼륨</t>
  </si>
  <si>
    <t>쥬비덤 볼벨라</t>
    <phoneticPr fontId="3" type="noConversion"/>
  </si>
  <si>
    <t>쥬비덤 볼리프트</t>
    <phoneticPr fontId="3" type="noConversion"/>
  </si>
  <si>
    <t>쥬비덤 볼루마</t>
    <phoneticPr fontId="3" type="noConversion"/>
  </si>
  <si>
    <t>레스틸렌비탈</t>
  </si>
  <si>
    <t>레스틸렌리파인</t>
  </si>
  <si>
    <t>레스틸렌디파인</t>
  </si>
  <si>
    <t>엘란쎄M</t>
  </si>
  <si>
    <r>
      <t>스컬트라</t>
    </r>
    <r>
      <rPr>
        <sz val="10"/>
        <color indexed="8"/>
        <rFont val="Arial"/>
        <family val="2"/>
      </rPr>
      <t/>
    </r>
    <phoneticPr fontId="3" type="noConversion"/>
  </si>
  <si>
    <t>쥬베룩볼륨</t>
    <phoneticPr fontId="3" type="noConversion"/>
  </si>
  <si>
    <t>벨로테로소프트</t>
  </si>
  <si>
    <t>보톡스</t>
    <phoneticPr fontId="3" type="noConversion"/>
  </si>
  <si>
    <t>리즈톡스</t>
    <phoneticPr fontId="3" type="noConversion"/>
  </si>
  <si>
    <t>코어톡스</t>
    <phoneticPr fontId="3" type="noConversion"/>
  </si>
  <si>
    <t>제오민</t>
  </si>
  <si>
    <t>스킨부스터</t>
    <phoneticPr fontId="3" type="noConversion"/>
  </si>
  <si>
    <t>리쥬란아이</t>
  </si>
  <si>
    <t>리쥬란</t>
  </si>
  <si>
    <t>리쥬란HB</t>
  </si>
  <si>
    <t>샤넬</t>
  </si>
  <si>
    <t>쥬베룩</t>
    <phoneticPr fontId="3" type="noConversion"/>
  </si>
  <si>
    <t>하이주</t>
  </si>
  <si>
    <t>실리프팅</t>
    <phoneticPr fontId="3" type="noConversion"/>
  </si>
  <si>
    <t>하이코(4cm)</t>
  </si>
  <si>
    <t>메이드코(6cm)</t>
  </si>
  <si>
    <t>오메가</t>
    <phoneticPr fontId="3" type="noConversion"/>
  </si>
  <si>
    <t>울트라V</t>
    <phoneticPr fontId="3" type="noConversion"/>
  </si>
  <si>
    <t>민트쁘띠</t>
  </si>
  <si>
    <t>실루엣8콘</t>
  </si>
  <si>
    <t>레이저</t>
    <phoneticPr fontId="3" type="noConversion"/>
  </si>
  <si>
    <t>울쎄라-DS 10-1.5N</t>
    <phoneticPr fontId="3" type="noConversion"/>
  </si>
  <si>
    <t>울쎄라-DS 7-3.0</t>
    <phoneticPr fontId="3" type="noConversion"/>
  </si>
  <si>
    <t>울쎄라-DS 4-4.5</t>
    <phoneticPr fontId="3" type="noConversion"/>
  </si>
  <si>
    <t>울핏6.0</t>
  </si>
  <si>
    <t>울핏9.0</t>
    <phoneticPr fontId="3" type="noConversion"/>
  </si>
  <si>
    <t>써마지 FLX 600샷</t>
  </si>
  <si>
    <t>써마지 FLX 600샷</t>
    <phoneticPr fontId="3" type="noConversion"/>
  </si>
  <si>
    <t>멀티블루</t>
    <phoneticPr fontId="3" type="noConversion"/>
  </si>
  <si>
    <t>아르기닌</t>
    <phoneticPr fontId="3" type="noConversion"/>
  </si>
  <si>
    <t>BSC-30</t>
  </si>
  <si>
    <t>BSC-60</t>
  </si>
  <si>
    <t>BSC-120</t>
  </si>
  <si>
    <t>소계</t>
    <phoneticPr fontId="3" type="noConversion"/>
  </si>
  <si>
    <t>NDA플러스</t>
  </si>
  <si>
    <t>큐티셀</t>
  </si>
  <si>
    <t>N-25</t>
    <phoneticPr fontId="3" type="noConversion"/>
  </si>
  <si>
    <t>I-25</t>
    <phoneticPr fontId="3" type="noConversion"/>
  </si>
  <si>
    <t>CP-25</t>
    <phoneticPr fontId="3" type="noConversion"/>
  </si>
  <si>
    <t>DDR</t>
    <phoneticPr fontId="3" type="noConversion"/>
  </si>
  <si>
    <t>DIA</t>
    <phoneticPr fontId="3" type="noConversion"/>
  </si>
  <si>
    <t>포텐자 젤(s.v)</t>
    <phoneticPr fontId="3" type="noConversion"/>
  </si>
  <si>
    <t>듀엣써마지 팁</t>
  </si>
  <si>
    <t>듀엣써마지 패드</t>
  </si>
  <si>
    <t>슈링크U L-4.5(2만)</t>
  </si>
  <si>
    <t>슈링크U C-3.0(2만)</t>
  </si>
  <si>
    <t>슈링크U I-.2.0(2만)</t>
  </si>
  <si>
    <t>슈링크B L-.4.5</t>
  </si>
  <si>
    <t>슈링크B D-1.5</t>
  </si>
  <si>
    <t>슈링크B L-4.5(2만)</t>
  </si>
  <si>
    <t>슈링크B C-3.0(2만)</t>
  </si>
  <si>
    <t>슈링크B D-1.5(2만)</t>
  </si>
  <si>
    <t>GT38앰플</t>
  </si>
  <si>
    <t>더블로M7</t>
  </si>
  <si>
    <t>더블러D4</t>
  </si>
  <si>
    <t>라라필 폼클렌져</t>
    <phoneticPr fontId="3" type="noConversion"/>
  </si>
  <si>
    <t>라라필 1제</t>
    <phoneticPr fontId="3" type="noConversion"/>
  </si>
  <si>
    <t>라라필 2제</t>
    <phoneticPr fontId="3" type="noConversion"/>
  </si>
  <si>
    <t>라라필 마스크팩</t>
    <phoneticPr fontId="3" type="noConversion"/>
  </si>
  <si>
    <t>라라젯 x로션 1</t>
  </si>
  <si>
    <t>라라젯 s1</t>
    <phoneticPr fontId="3" type="noConversion"/>
  </si>
  <si>
    <t>라라젯 s2</t>
    <phoneticPr fontId="3" type="noConversion"/>
  </si>
  <si>
    <t>라라젯 s3</t>
    <phoneticPr fontId="3" type="noConversion"/>
  </si>
  <si>
    <t>라라젯 팁</t>
    <phoneticPr fontId="3" type="noConversion"/>
  </si>
  <si>
    <t>아쿠아필S1</t>
    <phoneticPr fontId="3" type="noConversion"/>
  </si>
  <si>
    <t>아쿠아필S2</t>
  </si>
  <si>
    <t>아쿠아필S3</t>
  </si>
  <si>
    <t>디아지팁(인트라셀)</t>
  </si>
  <si>
    <t>PDT</t>
  </si>
  <si>
    <t>골드PTT</t>
  </si>
  <si>
    <t>산소필1-젤</t>
  </si>
  <si>
    <t>산소필2-젤</t>
  </si>
  <si>
    <t>비타민C파우더</t>
    <phoneticPr fontId="3" type="noConversion"/>
  </si>
  <si>
    <t>씨위드 크림팩</t>
  </si>
  <si>
    <t>아세로라크림팩</t>
  </si>
  <si>
    <t>야쥴렌크림팩</t>
  </si>
  <si>
    <t>캄퍼크림팩</t>
  </si>
  <si>
    <t>데콘겔</t>
  </si>
  <si>
    <t>블랙필</t>
  </si>
  <si>
    <t>그린티중화제</t>
  </si>
  <si>
    <t>GA 40%</t>
  </si>
  <si>
    <t>벨벳M</t>
  </si>
  <si>
    <t>K크림(멍크림)</t>
  </si>
  <si>
    <t>밀크클렌져</t>
  </si>
  <si>
    <t>폼클렌저</t>
  </si>
  <si>
    <t>클리어로션</t>
  </si>
  <si>
    <t>이온토비타민</t>
  </si>
  <si>
    <t>여우필아클레스필</t>
  </si>
  <si>
    <t>여우필멜라리스필</t>
  </si>
  <si>
    <t>여우필옥시젠부스터</t>
  </si>
  <si>
    <t>버블씨스노우30</t>
  </si>
  <si>
    <t>아쿠아모델링</t>
  </si>
  <si>
    <t>비타민모델링</t>
  </si>
  <si>
    <t>센텔라시카 마스크</t>
  </si>
  <si>
    <t>하이드라수딩 마스크</t>
  </si>
  <si>
    <t>뉴트리티브 바이탈 마사지크림</t>
  </si>
  <si>
    <t>하이드라더마아쥴렌크림</t>
  </si>
  <si>
    <t>디오투 액티베이터</t>
    <phoneticPr fontId="3" type="noConversion"/>
  </si>
  <si>
    <t>스킨 발란싱 토너</t>
    <phoneticPr fontId="3" type="noConversion"/>
  </si>
  <si>
    <t>레드네스 수딩 알로에 베라젤</t>
    <phoneticPr fontId="3" type="noConversion"/>
  </si>
  <si>
    <t>에이셀100 플루이드</t>
    <phoneticPr fontId="3" type="noConversion"/>
  </si>
  <si>
    <t>쿠퍼러스 플루이드</t>
    <phoneticPr fontId="3" type="noConversion"/>
  </si>
  <si>
    <t>캐비어 플루이드</t>
    <phoneticPr fontId="3" type="noConversion"/>
  </si>
  <si>
    <t>퍼멘티드 플루이드</t>
    <phoneticPr fontId="3" type="noConversion"/>
  </si>
  <si>
    <t>쿰스필</t>
    <phoneticPr fontId="3" type="noConversion"/>
  </si>
  <si>
    <t>TP썬크림</t>
    <phoneticPr fontId="3" type="noConversion"/>
  </si>
  <si>
    <t>크리오제닉 액티베이터</t>
  </si>
  <si>
    <t>쏠라케어90겔플루이드(썬크림)</t>
  </si>
  <si>
    <t>fcr리젠트론마스크(mj메디컬)</t>
    <phoneticPr fontId="3" type="noConversion"/>
  </si>
  <si>
    <t>총계</t>
    <phoneticPr fontId="3" type="noConversion"/>
  </si>
  <si>
    <t>2025년 03월 재고 현황</t>
    <phoneticPr fontId="3" type="noConversion"/>
  </si>
  <si>
    <t>불량 교환</t>
    <phoneticPr fontId="3" type="noConversion"/>
  </si>
  <si>
    <t>유통기한 폐기 교환</t>
    <phoneticPr fontId="3" type="noConversion"/>
  </si>
  <si>
    <t>엑셀 잘못 기입(crm 재고는 맞아요)</t>
    <phoneticPr fontId="3" type="noConversion"/>
  </si>
  <si>
    <t>유통기한 폐기 / 교환 안되서 폐기 진행</t>
    <phoneticPr fontId="3" type="noConversion"/>
  </si>
  <si>
    <t>시술 축소로 일부 제고 반품</t>
    <phoneticPr fontId="3" type="noConversion"/>
  </si>
  <si>
    <t>믹스 폐기</t>
    <phoneticPr fontId="3" type="noConversion"/>
  </si>
  <si>
    <t>3월 말 기준 재고 확인 후 정리 / 팁as 이번달 정리</t>
    <phoneticPr fontId="3" type="noConversion"/>
  </si>
  <si>
    <t>거래처명</t>
    <phoneticPr fontId="3" type="noConversion"/>
  </si>
  <si>
    <t>사업자번호</t>
    <phoneticPr fontId="3" type="noConversion"/>
  </si>
  <si>
    <t>담당자명</t>
    <phoneticPr fontId="3" type="noConversion"/>
  </si>
  <si>
    <t>연락처</t>
    <phoneticPr fontId="3" type="noConversion"/>
  </si>
  <si>
    <t>이메일</t>
  </si>
  <si>
    <t>거래처 메모</t>
  </si>
  <si>
    <t>확인필요</t>
  </si>
  <si>
    <t>확인필요</t>
    <phoneticPr fontId="3" type="noConversion"/>
  </si>
  <si>
    <t>뉴메코</t>
  </si>
  <si>
    <t>윤진섭과장</t>
  </si>
  <si>
    <t>010-4757-0391</t>
  </si>
  <si>
    <t>264-81-13092</t>
  </si>
  <si>
    <t>한국애브비㈜</t>
  </si>
  <si>
    <t>120-87-80221</t>
    <phoneticPr fontId="3" type="noConversion"/>
  </si>
  <si>
    <t>김주현차장</t>
  </si>
  <si>
    <t>010-4097-2589</t>
  </si>
  <si>
    <t>우노스킨</t>
    <phoneticPr fontId="3" type="noConversion"/>
  </si>
  <si>
    <t>128-36-45769</t>
    <phoneticPr fontId="3" type="noConversion"/>
  </si>
  <si>
    <t>한수정</t>
  </si>
  <si>
    <t>010-4787-5735</t>
  </si>
  <si>
    <t>한국싱클레어(유)</t>
  </si>
  <si>
    <t>010-8837-7677</t>
  </si>
  <si>
    <t>530-87-00797</t>
  </si>
  <si>
    <t>(주)한용팜</t>
  </si>
  <si>
    <t>214-87-99253</t>
  </si>
  <si>
    <t>바임글로벌</t>
  </si>
  <si>
    <t>757-87-01595</t>
  </si>
  <si>
    <t>조봉근대리</t>
  </si>
  <si>
    <t>010-3033-0729</t>
  </si>
  <si>
    <t>멀츠아시아퍼스픽피티이엘티디</t>
  </si>
  <si>
    <t>최진성</t>
  </si>
  <si>
    <t>010-2942-0907</t>
  </si>
  <si>
    <t>211-84-10660</t>
  </si>
  <si>
    <t>㈜휴메딕스</t>
  </si>
  <si>
    <t>204-81-76343</t>
  </si>
  <si>
    <t>김정국차장</t>
  </si>
  <si>
    <t>010-8824-5615</t>
  </si>
  <si>
    <t>파마리서치</t>
  </si>
  <si>
    <t>220-86-07450</t>
  </si>
  <si>
    <t>장형곤</t>
  </si>
  <si>
    <t>010-4117-6855</t>
  </si>
  <si>
    <t>㈜아이더마바이오</t>
  </si>
  <si>
    <t>610-87-00680</t>
  </si>
  <si>
    <t>장영철차장</t>
  </si>
  <si>
    <t>010-2580-4489</t>
  </si>
  <si>
    <t>라윤코리아</t>
  </si>
  <si>
    <t>220-10-07251</t>
  </si>
  <si>
    <t>윤지혜대표</t>
  </si>
  <si>
    <t>010-2728-5010</t>
  </si>
  <si>
    <t>민트메디컬㈜</t>
  </si>
  <si>
    <t>755-87-01997</t>
  </si>
  <si>
    <t>김민수</t>
  </si>
  <si>
    <t>010-7210-2215</t>
  </si>
  <si>
    <t>케어캠프㈜</t>
  </si>
  <si>
    <t>211-86-94742</t>
  </si>
  <si>
    <t>황정필</t>
  </si>
  <si>
    <t>010-6649-8881</t>
  </si>
  <si>
    <t>㈜클래시스</t>
  </si>
  <si>
    <t>107-88-39288</t>
  </si>
  <si>
    <t>㈜지오영</t>
  </si>
  <si>
    <t>109-81-78726</t>
  </si>
  <si>
    <t>정상목주임</t>
  </si>
  <si>
    <t>010-5105-0629</t>
  </si>
  <si>
    <t>유벤타헬스케어</t>
    <phoneticPr fontId="3" type="noConversion"/>
  </si>
  <si>
    <t>에스테팜</t>
    <phoneticPr fontId="3" type="noConversion"/>
  </si>
  <si>
    <t>제이시스</t>
    <phoneticPr fontId="3" type="noConversion"/>
  </si>
  <si>
    <t>DIA팁 교환건</t>
    <phoneticPr fontId="3" type="noConversion"/>
  </si>
  <si>
    <t>팁 교환 (CP25-20개 , N25-15개)</t>
    <phoneticPr fontId="3" type="noConversion"/>
  </si>
  <si>
    <t>은성메디컬</t>
    <phoneticPr fontId="3" type="noConversion"/>
  </si>
  <si>
    <t>㈜클래시스</t>
    <phoneticPr fontId="3" type="noConversion"/>
  </si>
  <si>
    <t>단가변경</t>
    <phoneticPr fontId="3" type="noConversion"/>
  </si>
  <si>
    <t>하이로닉</t>
    <phoneticPr fontId="3" type="noConversion"/>
  </si>
  <si>
    <t>에이치투메디</t>
    <phoneticPr fontId="3" type="noConversion"/>
  </si>
  <si>
    <t>㈜엠제이메디컬</t>
    <phoneticPr fontId="3" type="noConversion"/>
  </si>
  <si>
    <t xml:space="preserve">라라젯 x로션 </t>
    <phoneticPr fontId="3" type="noConversion"/>
  </si>
  <si>
    <t>원진메디팜</t>
    <phoneticPr fontId="3" type="noConversion"/>
  </si>
  <si>
    <t>더메스테릭스</t>
    <phoneticPr fontId="3" type="noConversion"/>
  </si>
  <si>
    <t>쎄라덤</t>
    <phoneticPr fontId="3" type="noConversion"/>
  </si>
  <si>
    <t>C&amp;K</t>
    <phoneticPr fontId="3" type="noConversion"/>
  </si>
  <si>
    <t>히스토랩</t>
    <phoneticPr fontId="3" type="noConversion"/>
  </si>
  <si>
    <t>밀크클렌져</t>
    <phoneticPr fontId="3" type="noConversion"/>
  </si>
  <si>
    <t>아일글로벌</t>
    <phoneticPr fontId="3" type="noConversion"/>
  </si>
  <si>
    <t>닥터랩</t>
    <phoneticPr fontId="3" type="noConversion"/>
  </si>
  <si>
    <t>옥시젠</t>
    <phoneticPr fontId="3" type="noConversion"/>
  </si>
  <si>
    <t>크리오제닉 액티베이터1</t>
    <phoneticPr fontId="3" type="noConversion"/>
  </si>
  <si>
    <t>단가변경(적립금 사용하여 단가0원)</t>
    <phoneticPr fontId="3" type="noConversion"/>
  </si>
  <si>
    <t>fcr리젠트론마스크</t>
    <phoneticPr fontId="3" type="noConversion"/>
  </si>
  <si>
    <t>fcr리젠트론엑티바</t>
    <phoneticPr fontId="3" type="noConversion"/>
  </si>
  <si>
    <t>fcr리젠트론디악엑티바</t>
    <phoneticPr fontId="3" type="noConversion"/>
  </si>
  <si>
    <t>fcr맥스하이트로오투겔마스크</t>
    <phoneticPr fontId="3" type="noConversion"/>
  </si>
  <si>
    <t>에스테팜</t>
  </si>
  <si>
    <t>제이시스</t>
  </si>
  <si>
    <t>은성메디컬</t>
  </si>
  <si>
    <t>하이로닉</t>
  </si>
  <si>
    <t>에이치투메디</t>
  </si>
  <si>
    <t>㈜엠제이메디컬</t>
  </si>
  <si>
    <t>원진메디팜</t>
  </si>
  <si>
    <t>더메스테릭스</t>
  </si>
  <si>
    <t>쎄라덤</t>
  </si>
  <si>
    <t>C&amp;K</t>
  </si>
  <si>
    <t>히스토랩</t>
  </si>
  <si>
    <t>아일글로벌</t>
  </si>
  <si>
    <t>닥터랩</t>
  </si>
  <si>
    <t>옥시젠</t>
  </si>
  <si>
    <t>유벤타헬스케어</t>
  </si>
  <si>
    <t>진료구분</t>
    <phoneticPr fontId="3" type="noConversion"/>
  </si>
  <si>
    <t>사용시 용량</t>
    <phoneticPr fontId="3" type="noConversion"/>
  </si>
  <si>
    <t>재고관리용량</t>
    <phoneticPr fontId="3" type="noConversion"/>
  </si>
  <si>
    <t>재고관리용량단위</t>
    <phoneticPr fontId="3" type="noConversion"/>
  </si>
  <si>
    <t>사용시 용량단위</t>
    <phoneticPr fontId="3" type="noConversion"/>
  </si>
  <si>
    <t>리즈톡신</t>
    <phoneticPr fontId="3" type="noConversion"/>
  </si>
  <si>
    <t>unit</t>
  </si>
  <si>
    <t>unit</t>
    <phoneticPr fontId="3" type="noConversion"/>
  </si>
  <si>
    <t>cc</t>
  </si>
  <si>
    <t>cc</t>
    <phoneticPr fontId="3" type="noConversion"/>
  </si>
  <si>
    <t>ea</t>
  </si>
  <si>
    <t>ea</t>
    <phoneticPr fontId="3" type="noConversion"/>
  </si>
  <si>
    <t>샷</t>
    <phoneticPr fontId="3" type="noConversion"/>
  </si>
  <si>
    <t>피부</t>
  </si>
  <si>
    <t>피부</t>
    <phoneticPr fontId="3" type="noConversion"/>
  </si>
  <si>
    <t>010-5323-3196</t>
  </si>
  <si>
    <t>휴젤</t>
  </si>
  <si>
    <t>휴젤</t>
    <phoneticPr fontId="3" type="noConversion"/>
  </si>
  <si>
    <t>이창기</t>
  </si>
  <si>
    <t>010-2869-0068</t>
  </si>
  <si>
    <t>㈜블루엠텍</t>
    <phoneticPr fontId="3" type="noConversion"/>
  </si>
  <si>
    <t>(주)아프로메디온</t>
  </si>
  <si>
    <t>박세호부장</t>
  </si>
  <si>
    <t>010-6411-0772</t>
  </si>
  <si>
    <t>이만재 대표</t>
  </si>
  <si>
    <t>010-4420-1825</t>
  </si>
  <si>
    <t>성기문 팀장</t>
  </si>
  <si>
    <t>010-8502-1669</t>
  </si>
  <si>
    <t>쁘띠</t>
  </si>
  <si>
    <t>쁘띠</t>
    <phoneticPr fontId="3" type="noConversion"/>
  </si>
  <si>
    <t>기타</t>
  </si>
  <si>
    <t>기타</t>
    <phoneticPr fontId="3" type="noConversion"/>
  </si>
  <si>
    <t>비만</t>
    <phoneticPr fontId="3" type="noConversion"/>
  </si>
  <si>
    <t>shot</t>
  </si>
  <si>
    <t>shot</t>
    <phoneticPr fontId="3" type="noConversion"/>
  </si>
  <si>
    <t>㈜지오영</t>
    <phoneticPr fontId="3" type="noConversion"/>
  </si>
  <si>
    <t>109-81-78726</t>
    <phoneticPr fontId="3" type="noConversion"/>
  </si>
  <si>
    <t>정상목주임</t>
    <phoneticPr fontId="3" type="noConversion"/>
  </si>
  <si>
    <t>010-5105-0629</t>
    <phoneticPr fontId="3" type="noConversion"/>
  </si>
  <si>
    <t>써마지 FLX 300샷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</si>
</sst>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i/>
      <sz val="11"/>
      <color rgb="FF002060"/>
      <name val="Pretendard"/>
      <family val="3"/>
      <charset val="129"/>
    </font>
    <font>
      <sz val="11"/>
      <color theme="1"/>
      <name val="Pretendard"/>
      <family val="3"/>
      <charset val="129"/>
    </font>
    <font>
      <b/>
      <i/>
      <sz val="11"/>
      <color theme="0"/>
      <name val="Pretendard"/>
      <family val="3"/>
      <charset val="129"/>
    </font>
    <font>
      <b/>
      <sz val="11"/>
      <color theme="1"/>
      <name val="Pretendard"/>
      <family val="3"/>
      <charset val="129"/>
    </font>
    <font>
      <sz val="11"/>
      <name val="Pretendard"/>
      <family val="3"/>
      <charset val="129"/>
    </font>
    <font>
      <sz val="11"/>
      <color rgb="FFFF0000"/>
      <name val="Pretendard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9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ck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ck">
        <color auto="1"/>
      </right>
      <top/>
      <bottom style="thin">
        <color indexed="64"/>
      </bottom>
      <diagonal/>
    </border>
    <border>
      <left style="thin">
        <color indexed="64"/>
      </left>
      <right style="thick">
        <color auto="1"/>
      </right>
      <top/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double">
        <color rgb="FFFF0000"/>
      </left>
      <right style="thin">
        <color auto="1"/>
      </right>
      <top style="double">
        <color rgb="FFFF0000"/>
      </top>
      <bottom/>
      <diagonal/>
    </border>
    <border>
      <left style="thin">
        <color auto="1"/>
      </left>
      <right style="thin">
        <color auto="1"/>
      </right>
      <top style="double">
        <color rgb="FFFF0000"/>
      </top>
      <bottom/>
      <diagonal/>
    </border>
    <border>
      <left style="thin">
        <color auto="1"/>
      </left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double">
        <color rgb="FFFF0000"/>
      </right>
      <top style="medium">
        <color auto="1"/>
      </top>
      <bottom style="thin">
        <color auto="1"/>
      </bottom>
      <diagonal/>
    </border>
    <border>
      <left style="double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double">
        <color rgb="FFFF0000"/>
      </right>
      <top style="thin">
        <color indexed="64"/>
      </top>
      <bottom style="thin">
        <color indexed="64"/>
      </bottom>
      <diagonal/>
    </border>
    <border>
      <left style="double">
        <color rgb="FFFF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rgb="FFFF0000"/>
      </right>
      <top style="thin">
        <color auto="1"/>
      </top>
      <bottom/>
      <diagonal/>
    </border>
    <border>
      <left style="double">
        <color rgb="FFFF0000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double">
        <color rgb="FFFF0000"/>
      </right>
      <top style="thin">
        <color indexed="64"/>
      </top>
      <bottom style="medium">
        <color auto="1"/>
      </bottom>
      <diagonal/>
    </border>
    <border>
      <left style="double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double">
        <color rgb="FFFF0000"/>
      </right>
      <top/>
      <bottom style="thin">
        <color auto="1"/>
      </bottom>
      <diagonal/>
    </border>
    <border>
      <left style="double">
        <color rgb="FFFF0000"/>
      </left>
      <right style="thin">
        <color auto="1"/>
      </right>
      <top/>
      <bottom/>
      <diagonal/>
    </border>
    <border>
      <left style="thin">
        <color auto="1"/>
      </left>
      <right style="double">
        <color rgb="FFFF0000"/>
      </right>
      <top/>
      <bottom/>
      <diagonal/>
    </border>
    <border>
      <left style="double">
        <color rgb="FFFF0000"/>
      </left>
      <right/>
      <top style="medium">
        <color auto="1"/>
      </top>
      <bottom style="medium">
        <color auto="1"/>
      </bottom>
      <diagonal/>
    </border>
    <border>
      <left/>
      <right style="double">
        <color rgb="FFFF0000"/>
      </right>
      <top style="medium">
        <color auto="1"/>
      </top>
      <bottom style="medium">
        <color auto="1"/>
      </bottom>
      <diagonal/>
    </border>
    <border>
      <left style="double">
        <color rgb="FFFF0000"/>
      </left>
      <right style="thin">
        <color indexed="64"/>
      </right>
      <top/>
      <bottom style="double">
        <color rgb="FFFF0000"/>
      </bottom>
      <diagonal/>
    </border>
    <border>
      <left style="thin">
        <color indexed="64"/>
      </left>
      <right style="thin">
        <color indexed="64"/>
      </right>
      <top/>
      <bottom style="double">
        <color rgb="FFFF0000"/>
      </bottom>
      <diagonal/>
    </border>
    <border>
      <left style="thin">
        <color indexed="64"/>
      </left>
      <right style="double">
        <color rgb="FFFF0000"/>
      </right>
      <top/>
      <bottom style="double">
        <color rgb="FFFF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15">
    <xf numFmtId="0" fontId="0" fillId="0" borderId="0" xfId="0">
      <alignment vertical="center"/>
    </xf>
    <xf numFmtId="0" fontId="4" fillId="0" borderId="0" xfId="0" applyFont="1">
      <alignment vertical="center"/>
    </xf>
    <xf numFmtId="41" fontId="4" fillId="2" borderId="8" xfId="1" applyFont="1" applyFill="1" applyBorder="1" applyAlignment="1">
      <alignment horizontal="center" vertical="center"/>
    </xf>
    <xf numFmtId="176" fontId="4" fillId="2" borderId="9" xfId="1" applyNumberFormat="1" applyFont="1" applyFill="1" applyBorder="1" applyAlignment="1">
      <alignment horizontal="center" vertical="center"/>
    </xf>
    <xf numFmtId="41" fontId="4" fillId="2" borderId="11" xfId="1" applyFont="1" applyFill="1" applyBorder="1" applyAlignment="1">
      <alignment horizontal="center" vertical="center"/>
    </xf>
    <xf numFmtId="41" fontId="4" fillId="2" borderId="12" xfId="1" applyFont="1" applyFill="1" applyBorder="1" applyAlignment="1">
      <alignment horizontal="center" vertical="center"/>
    </xf>
    <xf numFmtId="41" fontId="4" fillId="2" borderId="9" xfId="1" applyFont="1" applyFill="1" applyBorder="1" applyAlignment="1">
      <alignment horizontal="center" vertical="center"/>
    </xf>
    <xf numFmtId="41" fontId="4" fillId="2" borderId="10" xfId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shrinkToFit="1"/>
    </xf>
    <xf numFmtId="41" fontId="4" fillId="3" borderId="16" xfId="1" applyFont="1" applyFill="1" applyBorder="1">
      <alignment vertical="center"/>
    </xf>
    <xf numFmtId="41" fontId="4" fillId="3" borderId="9" xfId="1" applyFont="1" applyFill="1" applyBorder="1">
      <alignment vertical="center"/>
    </xf>
    <xf numFmtId="41" fontId="4" fillId="3" borderId="11" xfId="1" applyFont="1" applyFill="1" applyBorder="1">
      <alignment vertical="center"/>
    </xf>
    <xf numFmtId="41" fontId="4" fillId="0" borderId="12" xfId="1" applyFont="1" applyBorder="1">
      <alignment vertical="center"/>
    </xf>
    <xf numFmtId="41" fontId="4" fillId="0" borderId="9" xfId="1" applyFont="1" applyBorder="1">
      <alignment vertical="center"/>
    </xf>
    <xf numFmtId="41" fontId="4" fillId="0" borderId="10" xfId="1" applyFont="1" applyBorder="1">
      <alignment vertical="center"/>
    </xf>
    <xf numFmtId="41" fontId="4" fillId="4" borderId="8" xfId="1" applyFont="1" applyFill="1" applyBorder="1">
      <alignment vertical="center"/>
    </xf>
    <xf numFmtId="176" fontId="4" fillId="4" borderId="9" xfId="1" applyNumberFormat="1" applyFont="1" applyFill="1" applyBorder="1">
      <alignment vertical="center"/>
    </xf>
    <xf numFmtId="41" fontId="6" fillId="4" borderId="11" xfId="1" applyFont="1" applyFill="1" applyBorder="1">
      <alignment vertical="center"/>
    </xf>
    <xf numFmtId="176" fontId="4" fillId="0" borderId="9" xfId="1" applyNumberFormat="1" applyFont="1" applyBorder="1">
      <alignment vertical="center"/>
    </xf>
    <xf numFmtId="41" fontId="4" fillId="5" borderId="8" xfId="1" applyFont="1" applyFill="1" applyBorder="1">
      <alignment vertical="center"/>
    </xf>
    <xf numFmtId="176" fontId="4" fillId="5" borderId="9" xfId="1" applyNumberFormat="1" applyFont="1" applyFill="1" applyBorder="1">
      <alignment vertical="center"/>
    </xf>
    <xf numFmtId="41" fontId="4" fillId="5" borderId="11" xfId="1" applyFont="1" applyFill="1" applyBorder="1">
      <alignment vertical="center"/>
    </xf>
    <xf numFmtId="0" fontId="4" fillId="0" borderId="13" xfId="0" applyFont="1" applyBorder="1">
      <alignment vertical="center"/>
    </xf>
    <xf numFmtId="41" fontId="4" fillId="0" borderId="0" xfId="0" applyNumberFormat="1" applyFont="1">
      <alignment vertical="center"/>
    </xf>
    <xf numFmtId="0" fontId="5" fillId="0" borderId="10" xfId="0" applyFont="1" applyBorder="1" applyAlignment="1">
      <alignment horizontal="center" wrapText="1"/>
    </xf>
    <xf numFmtId="41" fontId="7" fillId="0" borderId="10" xfId="1" applyFont="1" applyBorder="1">
      <alignment vertical="center"/>
    </xf>
    <xf numFmtId="0" fontId="7" fillId="0" borderId="13" xfId="0" applyFont="1" applyBorder="1">
      <alignment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shrinkToFit="1"/>
    </xf>
    <xf numFmtId="41" fontId="4" fillId="3" borderId="22" xfId="1" applyFont="1" applyFill="1" applyBorder="1">
      <alignment vertical="center"/>
    </xf>
    <xf numFmtId="41" fontId="4" fillId="0" borderId="23" xfId="1" applyFont="1" applyBorder="1">
      <alignment vertical="center"/>
    </xf>
    <xf numFmtId="41" fontId="4" fillId="0" borderId="24" xfId="1" applyFont="1" applyBorder="1">
      <alignment vertical="center"/>
    </xf>
    <xf numFmtId="41" fontId="7" fillId="0" borderId="25" xfId="1" applyFont="1" applyBorder="1">
      <alignment vertical="center"/>
    </xf>
    <xf numFmtId="41" fontId="4" fillId="4" borderId="19" xfId="1" applyFont="1" applyFill="1" applyBorder="1">
      <alignment vertical="center"/>
    </xf>
    <xf numFmtId="0" fontId="7" fillId="0" borderId="26" xfId="0" applyFont="1" applyBorder="1">
      <alignment vertical="center"/>
    </xf>
    <xf numFmtId="0" fontId="4" fillId="0" borderId="2" xfId="0" applyFont="1" applyBorder="1" applyAlignment="1">
      <alignment vertical="center" shrinkToFit="1"/>
    </xf>
    <xf numFmtId="0" fontId="5" fillId="0" borderId="4" xfId="0" applyFont="1" applyBorder="1" applyAlignment="1">
      <alignment horizontal="center" wrapText="1"/>
    </xf>
    <xf numFmtId="41" fontId="4" fillId="3" borderId="2" xfId="1" applyFont="1" applyFill="1" applyBorder="1">
      <alignment vertical="center"/>
    </xf>
    <xf numFmtId="41" fontId="4" fillId="3" borderId="28" xfId="1" applyFont="1" applyFill="1" applyBorder="1">
      <alignment vertical="center"/>
    </xf>
    <xf numFmtId="41" fontId="4" fillId="0" borderId="6" xfId="1" applyFont="1" applyBorder="1">
      <alignment vertical="center"/>
    </xf>
    <xf numFmtId="41" fontId="4" fillId="0" borderId="3" xfId="1" applyFont="1" applyBorder="1">
      <alignment vertical="center"/>
    </xf>
    <xf numFmtId="41" fontId="7" fillId="0" borderId="4" xfId="1" applyFont="1" applyBorder="1">
      <alignment vertical="center"/>
    </xf>
    <xf numFmtId="41" fontId="4" fillId="4" borderId="2" xfId="1" applyFont="1" applyFill="1" applyBorder="1">
      <alignment vertical="center"/>
    </xf>
    <xf numFmtId="176" fontId="7" fillId="4" borderId="3" xfId="1" applyNumberFormat="1" applyFont="1" applyFill="1" applyBorder="1">
      <alignment vertical="center"/>
    </xf>
    <xf numFmtId="0" fontId="7" fillId="0" borderId="7" xfId="0" applyFont="1" applyBorder="1">
      <alignment vertical="center"/>
    </xf>
    <xf numFmtId="41" fontId="4" fillId="3" borderId="8" xfId="1" applyFont="1" applyFill="1" applyBorder="1">
      <alignment vertical="center"/>
    </xf>
    <xf numFmtId="176" fontId="7" fillId="4" borderId="9" xfId="1" applyNumberFormat="1" applyFont="1" applyFill="1" applyBorder="1">
      <alignment vertical="center"/>
    </xf>
    <xf numFmtId="41" fontId="4" fillId="3" borderId="15" xfId="1" applyFont="1" applyFill="1" applyBorder="1">
      <alignment vertical="center"/>
    </xf>
    <xf numFmtId="41" fontId="4" fillId="0" borderId="30" xfId="1" applyFont="1" applyBorder="1">
      <alignment vertical="center"/>
    </xf>
    <xf numFmtId="41" fontId="4" fillId="0" borderId="14" xfId="1" applyFont="1" applyBorder="1">
      <alignment vertical="center"/>
    </xf>
    <xf numFmtId="41" fontId="7" fillId="0" borderId="31" xfId="1" applyFont="1" applyBorder="1">
      <alignment vertical="center"/>
    </xf>
    <xf numFmtId="41" fontId="4" fillId="4" borderId="29" xfId="1" applyFont="1" applyFill="1" applyBorder="1">
      <alignment vertical="center"/>
    </xf>
    <xf numFmtId="176" fontId="4" fillId="4" borderId="14" xfId="1" applyNumberFormat="1" applyFont="1" applyFill="1" applyBorder="1">
      <alignment vertical="center"/>
    </xf>
    <xf numFmtId="176" fontId="4" fillId="0" borderId="14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9" xfId="1" applyFont="1" applyFill="1" applyBorder="1">
      <alignment vertical="center"/>
    </xf>
    <xf numFmtId="176" fontId="4" fillId="5" borderId="14" xfId="1" applyNumberFormat="1" applyFont="1" applyFill="1" applyBorder="1">
      <alignment vertical="center"/>
    </xf>
    <xf numFmtId="41" fontId="4" fillId="5" borderId="15" xfId="1" applyFont="1" applyFill="1" applyBorder="1">
      <alignment vertical="center"/>
    </xf>
    <xf numFmtId="0" fontId="7" fillId="0" borderId="32" xfId="0" applyFont="1" applyBorder="1">
      <alignment vertical="center"/>
    </xf>
    <xf numFmtId="41" fontId="4" fillId="3" borderId="19" xfId="1" applyFont="1" applyFill="1" applyBorder="1">
      <alignment vertical="center"/>
    </xf>
    <xf numFmtId="41" fontId="4" fillId="3" borderId="24" xfId="1" applyFont="1" applyFill="1" applyBorder="1">
      <alignment vertical="center"/>
    </xf>
    <xf numFmtId="176" fontId="4" fillId="4" borderId="24" xfId="1" applyNumberFormat="1" applyFont="1" applyFill="1" applyBorder="1">
      <alignment vertical="center"/>
    </xf>
    <xf numFmtId="176" fontId="4" fillId="0" borderId="24" xfId="1" applyNumberFormat="1" applyFont="1" applyBorder="1">
      <alignment vertical="center"/>
    </xf>
    <xf numFmtId="176" fontId="4" fillId="5" borderId="24" xfId="1" applyNumberFormat="1" applyFont="1" applyFill="1" applyBorder="1">
      <alignment vertical="center"/>
    </xf>
    <xf numFmtId="176" fontId="4" fillId="4" borderId="3" xfId="1" applyNumberFormat="1" applyFont="1" applyFill="1" applyBorder="1">
      <alignment vertical="center"/>
    </xf>
    <xf numFmtId="176" fontId="4" fillId="0" borderId="3" xfId="1" applyNumberFormat="1" applyFont="1" applyBorder="1">
      <alignment vertical="center"/>
    </xf>
    <xf numFmtId="41" fontId="4" fillId="5" borderId="2" xfId="1" applyFont="1" applyFill="1" applyBorder="1">
      <alignment vertical="center"/>
    </xf>
    <xf numFmtId="176" fontId="4" fillId="5" borderId="3" xfId="1" applyNumberFormat="1" applyFont="1" applyFill="1" applyBorder="1">
      <alignment vertical="center"/>
    </xf>
    <xf numFmtId="41" fontId="4" fillId="0" borderId="25" xfId="1" applyFont="1" applyBorder="1">
      <alignment vertical="center"/>
    </xf>
    <xf numFmtId="41" fontId="4" fillId="5" borderId="19" xfId="1" applyFont="1" applyFill="1" applyBorder="1">
      <alignment vertical="center"/>
    </xf>
    <xf numFmtId="41" fontId="4" fillId="0" borderId="4" xfId="1" applyFont="1" applyBorder="1">
      <alignment vertical="center"/>
    </xf>
    <xf numFmtId="0" fontId="4" fillId="0" borderId="26" xfId="0" applyFont="1" applyBorder="1">
      <alignment vertical="center"/>
    </xf>
    <xf numFmtId="0" fontId="4" fillId="0" borderId="33" xfId="0" applyFont="1" applyBorder="1" applyAlignment="1">
      <alignment vertical="center" shrinkToFit="1"/>
    </xf>
    <xf numFmtId="0" fontId="5" fillId="0" borderId="34" xfId="0" applyFont="1" applyBorder="1" applyAlignment="1">
      <alignment horizontal="center" wrapText="1"/>
    </xf>
    <xf numFmtId="41" fontId="4" fillId="3" borderId="18" xfId="1" applyFont="1" applyFill="1" applyBorder="1">
      <alignment vertical="center"/>
    </xf>
    <xf numFmtId="41" fontId="4" fillId="0" borderId="35" xfId="1" applyFont="1" applyBorder="1">
      <alignment vertical="center"/>
    </xf>
    <xf numFmtId="41" fontId="4" fillId="0" borderId="36" xfId="1" applyFont="1" applyBorder="1">
      <alignment vertical="center"/>
    </xf>
    <xf numFmtId="41" fontId="7" fillId="0" borderId="34" xfId="1" applyFont="1" applyBorder="1">
      <alignment vertical="center"/>
    </xf>
    <xf numFmtId="41" fontId="4" fillId="4" borderId="33" xfId="1" applyFont="1" applyFill="1" applyBorder="1">
      <alignment vertical="center"/>
    </xf>
    <xf numFmtId="176" fontId="4" fillId="4" borderId="36" xfId="1" applyNumberFormat="1" applyFont="1" applyFill="1" applyBorder="1">
      <alignment vertical="center"/>
    </xf>
    <xf numFmtId="176" fontId="4" fillId="0" borderId="36" xfId="1" applyNumberFormat="1" applyFont="1" applyBorder="1">
      <alignment vertical="center"/>
    </xf>
    <xf numFmtId="41" fontId="4" fillId="0" borderId="34" xfId="1" applyFont="1" applyBorder="1">
      <alignment vertical="center"/>
    </xf>
    <xf numFmtId="41" fontId="4" fillId="5" borderId="33" xfId="1" applyFont="1" applyFill="1" applyBorder="1">
      <alignment vertical="center"/>
    </xf>
    <xf numFmtId="176" fontId="4" fillId="5" borderId="36" xfId="1" applyNumberFormat="1" applyFont="1" applyFill="1" applyBorder="1">
      <alignment vertical="center"/>
    </xf>
    <xf numFmtId="0" fontId="4" fillId="0" borderId="37" xfId="0" applyFont="1" applyBorder="1">
      <alignment vertical="center"/>
    </xf>
    <xf numFmtId="0" fontId="5" fillId="0" borderId="31" xfId="0" applyFont="1" applyBorder="1" applyAlignment="1">
      <alignment horizontal="center" wrapText="1"/>
    </xf>
    <xf numFmtId="0" fontId="4" fillId="0" borderId="32" xfId="0" applyFont="1" applyBorder="1">
      <alignment vertical="center"/>
    </xf>
    <xf numFmtId="41" fontId="4" fillId="4" borderId="11" xfId="1" applyFont="1" applyFill="1" applyBorder="1">
      <alignment vertical="center"/>
    </xf>
    <xf numFmtId="0" fontId="5" fillId="6" borderId="41" xfId="0" applyFont="1" applyFill="1" applyBorder="1" applyAlignment="1">
      <alignment wrapText="1"/>
    </xf>
    <xf numFmtId="176" fontId="5" fillId="6" borderId="27" xfId="1" applyNumberFormat="1" applyFont="1" applyFill="1" applyBorder="1">
      <alignment vertical="center"/>
    </xf>
    <xf numFmtId="41" fontId="5" fillId="6" borderId="42" xfId="1" applyFont="1" applyFill="1" applyBorder="1">
      <alignment vertical="center"/>
    </xf>
    <xf numFmtId="41" fontId="5" fillId="6" borderId="43" xfId="1" applyFont="1" applyFill="1" applyBorder="1">
      <alignment vertical="center"/>
    </xf>
    <xf numFmtId="41" fontId="5" fillId="6" borderId="44" xfId="1" applyFont="1" applyFill="1" applyBorder="1">
      <alignment vertical="center"/>
    </xf>
    <xf numFmtId="41" fontId="5" fillId="6" borderId="45" xfId="1" applyFont="1" applyFill="1" applyBorder="1">
      <alignment vertical="center"/>
    </xf>
    <xf numFmtId="41" fontId="5" fillId="6" borderId="46" xfId="1" applyFont="1" applyFill="1" applyBorder="1">
      <alignment vertical="center"/>
    </xf>
    <xf numFmtId="176" fontId="5" fillId="6" borderId="44" xfId="1" applyNumberFormat="1" applyFont="1" applyFill="1" applyBorder="1">
      <alignment vertical="center"/>
    </xf>
    <xf numFmtId="0" fontId="5" fillId="6" borderId="40" xfId="0" applyFont="1" applyFill="1" applyBorder="1">
      <alignment vertical="center"/>
    </xf>
    <xf numFmtId="0" fontId="5" fillId="0" borderId="36" xfId="0" applyFont="1" applyBorder="1" applyAlignment="1">
      <alignment horizontal="center" vertical="center"/>
    </xf>
    <xf numFmtId="41" fontId="4" fillId="3" borderId="3" xfId="1" applyFont="1" applyFill="1" applyBorder="1">
      <alignment vertical="center"/>
    </xf>
    <xf numFmtId="41" fontId="4" fillId="4" borderId="18" xfId="1" applyFont="1" applyFill="1" applyBorder="1">
      <alignment vertical="center"/>
    </xf>
    <xf numFmtId="0" fontId="5" fillId="0" borderId="9" xfId="0" applyFont="1" applyBorder="1" applyAlignment="1">
      <alignment horizontal="center" vertical="center"/>
    </xf>
    <xf numFmtId="41" fontId="4" fillId="0" borderId="12" xfId="1" applyFont="1" applyFill="1" applyBorder="1">
      <alignment vertical="center"/>
    </xf>
    <xf numFmtId="41" fontId="4" fillId="0" borderId="9" xfId="1" applyFont="1" applyFill="1" applyBorder="1">
      <alignment vertical="center"/>
    </xf>
    <xf numFmtId="41" fontId="4" fillId="0" borderId="10" xfId="1" applyFont="1" applyFill="1" applyBorder="1">
      <alignment vertical="center"/>
    </xf>
    <xf numFmtId="176" fontId="4" fillId="0" borderId="36" xfId="1" applyNumberFormat="1" applyFont="1" applyFill="1" applyBorder="1">
      <alignment vertical="center"/>
    </xf>
    <xf numFmtId="176" fontId="4" fillId="5" borderId="8" xfId="1" applyNumberFormat="1" applyFont="1" applyFill="1" applyBorder="1">
      <alignment vertical="center"/>
    </xf>
    <xf numFmtId="0" fontId="5" fillId="7" borderId="10" xfId="0" applyFont="1" applyFill="1" applyBorder="1" applyAlignment="1">
      <alignment horizontal="center" wrapText="1"/>
    </xf>
    <xf numFmtId="0" fontId="5" fillId="7" borderId="10" xfId="0" applyFont="1" applyFill="1" applyBorder="1" applyAlignment="1">
      <alignment horizontal="center" vertical="center" wrapText="1"/>
    </xf>
    <xf numFmtId="41" fontId="4" fillId="4" borderId="9" xfId="1" applyFont="1" applyFill="1" applyBorder="1">
      <alignment vertical="center"/>
    </xf>
    <xf numFmtId="176" fontId="4" fillId="4" borderId="11" xfId="1" applyNumberFormat="1" applyFont="1" applyFill="1" applyBorder="1">
      <alignment vertical="center"/>
    </xf>
    <xf numFmtId="0" fontId="5" fillId="6" borderId="46" xfId="0" applyFont="1" applyFill="1" applyBorder="1">
      <alignment vertical="center"/>
    </xf>
    <xf numFmtId="0" fontId="5" fillId="6" borderId="44" xfId="0" applyFont="1" applyFill="1" applyBorder="1" applyAlignment="1">
      <alignment horizontal="center" vertical="center"/>
    </xf>
    <xf numFmtId="0" fontId="5" fillId="6" borderId="45" xfId="0" applyFont="1" applyFill="1" applyBorder="1" applyAlignment="1">
      <alignment horizontal="center" vertical="center"/>
    </xf>
    <xf numFmtId="41" fontId="5" fillId="6" borderId="47" xfId="1" applyFont="1" applyFill="1" applyBorder="1">
      <alignment vertical="center"/>
    </xf>
    <xf numFmtId="176" fontId="5" fillId="6" borderId="20" xfId="1" applyNumberFormat="1" applyFont="1" applyFill="1" applyBorder="1">
      <alignment vertical="center"/>
    </xf>
    <xf numFmtId="0" fontId="9" fillId="0" borderId="47" xfId="0" applyFont="1" applyBorder="1">
      <alignment vertical="center"/>
    </xf>
    <xf numFmtId="0" fontId="9" fillId="0" borderId="20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41" fontId="9" fillId="3" borderId="47" xfId="1" applyFont="1" applyFill="1" applyBorder="1">
      <alignment vertical="center"/>
    </xf>
    <xf numFmtId="176" fontId="9" fillId="3" borderId="20" xfId="1" applyNumberFormat="1" applyFont="1" applyFill="1" applyBorder="1">
      <alignment vertical="center"/>
    </xf>
    <xf numFmtId="41" fontId="9" fillId="3" borderId="21" xfId="1" applyFont="1" applyFill="1" applyBorder="1">
      <alignment vertical="center"/>
    </xf>
    <xf numFmtId="41" fontId="9" fillId="0" borderId="49" xfId="1" applyFont="1" applyBorder="1">
      <alignment vertical="center"/>
    </xf>
    <xf numFmtId="41" fontId="9" fillId="0" borderId="20" xfId="1" applyFont="1" applyBorder="1">
      <alignment vertical="center"/>
    </xf>
    <xf numFmtId="41" fontId="9" fillId="0" borderId="48" xfId="1" applyFont="1" applyBorder="1">
      <alignment vertical="center"/>
    </xf>
    <xf numFmtId="41" fontId="9" fillId="4" borderId="47" xfId="1" applyFont="1" applyFill="1" applyBorder="1">
      <alignment vertical="center"/>
    </xf>
    <xf numFmtId="176" fontId="9" fillId="4" borderId="20" xfId="1" applyNumberFormat="1" applyFont="1" applyFill="1" applyBorder="1">
      <alignment vertical="center"/>
    </xf>
    <xf numFmtId="41" fontId="9" fillId="4" borderId="21" xfId="1" applyFont="1" applyFill="1" applyBorder="1">
      <alignment vertical="center"/>
    </xf>
    <xf numFmtId="176" fontId="9" fillId="0" borderId="20" xfId="1" applyNumberFormat="1" applyFont="1" applyBorder="1">
      <alignment vertical="center"/>
    </xf>
    <xf numFmtId="41" fontId="9" fillId="5" borderId="47" xfId="1" applyFont="1" applyFill="1" applyBorder="1">
      <alignment vertical="center"/>
    </xf>
    <xf numFmtId="176" fontId="9" fillId="5" borderId="20" xfId="1" applyNumberFormat="1" applyFont="1" applyFill="1" applyBorder="1">
      <alignment vertical="center"/>
    </xf>
    <xf numFmtId="41" fontId="9" fillId="5" borderId="21" xfId="1" applyFont="1" applyFill="1" applyBorder="1">
      <alignment vertical="center"/>
    </xf>
    <xf numFmtId="0" fontId="9" fillId="0" borderId="50" xfId="0" applyFont="1" applyBorder="1">
      <alignment vertical="center"/>
    </xf>
    <xf numFmtId="0" fontId="1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 applyBorder="1">
      <alignment vertical="center"/>
    </xf>
    <xf numFmtId="176" fontId="4" fillId="0" borderId="0" xfId="1" applyNumberFormat="1" applyFont="1" applyBorder="1">
      <alignment vertical="center"/>
    </xf>
    <xf numFmtId="0" fontId="4" fillId="0" borderId="29" xfId="0" applyFont="1" applyBorder="1" applyAlignment="1">
      <alignment vertical="center" shrinkToFit="1"/>
    </xf>
    <xf numFmtId="41" fontId="4" fillId="3" borderId="51" xfId="1" applyFont="1" applyFill="1" applyBorder="1">
      <alignment vertical="center"/>
    </xf>
    <xf numFmtId="41" fontId="4" fillId="3" borderId="14" xfId="1" applyFont="1" applyFill="1" applyBorder="1">
      <alignment vertical="center"/>
    </xf>
    <xf numFmtId="176" fontId="7" fillId="4" borderId="14" xfId="1" applyNumberFormat="1" applyFont="1" applyFill="1" applyBorder="1">
      <alignment vertical="center"/>
    </xf>
    <xf numFmtId="41" fontId="4" fillId="4" borderId="15" xfId="1" applyFont="1" applyFill="1" applyBorder="1">
      <alignment vertical="center"/>
    </xf>
    <xf numFmtId="41" fontId="4" fillId="4" borderId="28" xfId="1" applyFont="1" applyFill="1" applyBorder="1">
      <alignment vertical="center"/>
    </xf>
    <xf numFmtId="41" fontId="4" fillId="5" borderId="28" xfId="1" applyFont="1" applyFill="1" applyBorder="1">
      <alignment vertical="center"/>
    </xf>
    <xf numFmtId="41" fontId="4" fillId="4" borderId="22" xfId="1" applyFont="1" applyFill="1" applyBorder="1">
      <alignment vertical="center"/>
    </xf>
    <xf numFmtId="41" fontId="4" fillId="5" borderId="22" xfId="1" applyFont="1" applyFill="1" applyBorder="1">
      <alignment vertical="center"/>
    </xf>
    <xf numFmtId="41" fontId="4" fillId="5" borderId="9" xfId="1" applyFont="1" applyFill="1" applyBorder="1">
      <alignment vertical="center"/>
    </xf>
    <xf numFmtId="0" fontId="5" fillId="0" borderId="25" xfId="0" applyFont="1" applyBorder="1" applyAlignment="1">
      <alignment horizontal="center" wrapText="1"/>
    </xf>
    <xf numFmtId="41" fontId="4" fillId="5" borderId="18" xfId="1" applyFont="1" applyFill="1" applyBorder="1">
      <alignment vertical="center"/>
    </xf>
    <xf numFmtId="41" fontId="4" fillId="3" borderId="52" xfId="1" applyFont="1" applyFill="1" applyBorder="1">
      <alignment vertical="center"/>
    </xf>
    <xf numFmtId="41" fontId="4" fillId="3" borderId="36" xfId="1" applyFont="1" applyFill="1" applyBorder="1">
      <alignment vertical="center"/>
    </xf>
    <xf numFmtId="0" fontId="7" fillId="0" borderId="37" xfId="0" applyFont="1" applyBorder="1">
      <alignment vertical="center"/>
    </xf>
    <xf numFmtId="41" fontId="4" fillId="3" borderId="53" xfId="1" applyFont="1" applyFill="1" applyBorder="1">
      <alignment vertical="center"/>
    </xf>
    <xf numFmtId="41" fontId="4" fillId="3" borderId="54" xfId="1" applyFont="1" applyFill="1" applyBorder="1">
      <alignment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31" xfId="0" applyFont="1" applyBorder="1" applyAlignment="1">
      <alignment vertical="center" wrapText="1"/>
    </xf>
    <xf numFmtId="0" fontId="5" fillId="7" borderId="31" xfId="0" applyFont="1" applyFill="1" applyBorder="1" applyAlignment="1">
      <alignment horizontal="center" vertical="center" wrapText="1"/>
    </xf>
    <xf numFmtId="41" fontId="4" fillId="6" borderId="43" xfId="1" applyFont="1" applyFill="1" applyBorder="1">
      <alignment vertical="center"/>
    </xf>
    <xf numFmtId="176" fontId="5" fillId="6" borderId="43" xfId="1" applyNumberFormat="1" applyFont="1" applyFill="1" applyBorder="1">
      <alignment vertical="center"/>
    </xf>
    <xf numFmtId="0" fontId="5" fillId="0" borderId="10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4" fillId="0" borderId="20" xfId="0" applyFont="1" applyBorder="1">
      <alignment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41" fontId="14" fillId="3" borderId="49" xfId="1" applyFont="1" applyFill="1" applyBorder="1">
      <alignment vertical="center"/>
    </xf>
    <xf numFmtId="176" fontId="14" fillId="3" borderId="20" xfId="1" applyNumberFormat="1" applyFont="1" applyFill="1" applyBorder="1">
      <alignment vertical="center"/>
    </xf>
    <xf numFmtId="41" fontId="14" fillId="3" borderId="21" xfId="1" applyFont="1" applyFill="1" applyBorder="1">
      <alignment vertical="center"/>
    </xf>
    <xf numFmtId="41" fontId="14" fillId="0" borderId="49" xfId="1" applyFont="1" applyBorder="1">
      <alignment vertical="center"/>
    </xf>
    <xf numFmtId="41" fontId="14" fillId="0" borderId="20" xfId="1" applyFont="1" applyBorder="1">
      <alignment vertical="center"/>
    </xf>
    <xf numFmtId="41" fontId="14" fillId="0" borderId="48" xfId="1" applyFont="1" applyBorder="1">
      <alignment vertical="center"/>
    </xf>
    <xf numFmtId="41" fontId="14" fillId="4" borderId="47" xfId="1" applyFont="1" applyFill="1" applyBorder="1">
      <alignment vertical="center"/>
    </xf>
    <xf numFmtId="176" fontId="14" fillId="4" borderId="20" xfId="1" applyNumberFormat="1" applyFont="1" applyFill="1" applyBorder="1">
      <alignment vertical="center"/>
    </xf>
    <xf numFmtId="41" fontId="14" fillId="4" borderId="21" xfId="1" applyFont="1" applyFill="1" applyBorder="1">
      <alignment vertical="center"/>
    </xf>
    <xf numFmtId="176" fontId="14" fillId="0" borderId="20" xfId="1" applyNumberFormat="1" applyFont="1" applyBorder="1">
      <alignment vertical="center"/>
    </xf>
    <xf numFmtId="41" fontId="14" fillId="5" borderId="47" xfId="1" applyFont="1" applyFill="1" applyBorder="1">
      <alignment vertical="center"/>
    </xf>
    <xf numFmtId="176" fontId="14" fillId="5" borderId="20" xfId="1" applyNumberFormat="1" applyFont="1" applyFill="1" applyBorder="1">
      <alignment vertical="center"/>
    </xf>
    <xf numFmtId="41" fontId="14" fillId="5" borderId="21" xfId="1" applyFont="1" applyFill="1" applyBorder="1">
      <alignment vertical="center"/>
    </xf>
    <xf numFmtId="0" fontId="14" fillId="0" borderId="50" xfId="0" applyFont="1" applyBorder="1">
      <alignment vertical="center"/>
    </xf>
    <xf numFmtId="0" fontId="12" fillId="0" borderId="0" xfId="0" applyFont="1" applyAlignment="1">
      <alignment horizontal="center" vertical="center"/>
    </xf>
    <xf numFmtId="41" fontId="12" fillId="0" borderId="0" xfId="1" applyFont="1" applyBorder="1">
      <alignment vertical="center"/>
    </xf>
    <xf numFmtId="176" fontId="12" fillId="0" borderId="0" xfId="1" applyNumberFormat="1" applyFont="1" applyBorder="1">
      <alignment vertical="center"/>
    </xf>
    <xf numFmtId="41" fontId="12" fillId="2" borderId="12" xfId="1" applyFont="1" applyFill="1" applyBorder="1" applyAlignment="1">
      <alignment horizontal="center" vertical="center"/>
    </xf>
    <xf numFmtId="176" fontId="12" fillId="2" borderId="9" xfId="1" applyNumberFormat="1" applyFont="1" applyFill="1" applyBorder="1" applyAlignment="1">
      <alignment horizontal="center" vertical="center"/>
    </xf>
    <xf numFmtId="41" fontId="12" fillId="2" borderId="11" xfId="1" applyFont="1" applyFill="1" applyBorder="1" applyAlignment="1">
      <alignment horizontal="center" vertical="center"/>
    </xf>
    <xf numFmtId="41" fontId="12" fillId="2" borderId="9" xfId="1" applyFont="1" applyFill="1" applyBorder="1" applyAlignment="1">
      <alignment horizontal="center" vertical="center"/>
    </xf>
    <xf numFmtId="41" fontId="12" fillId="2" borderId="10" xfId="1" applyFont="1" applyFill="1" applyBorder="1" applyAlignment="1">
      <alignment horizontal="center" vertical="center"/>
    </xf>
    <xf numFmtId="41" fontId="12" fillId="2" borderId="8" xfId="1" applyFont="1" applyFill="1" applyBorder="1" applyAlignment="1">
      <alignment horizontal="center" vertical="center"/>
    </xf>
    <xf numFmtId="0" fontId="12" fillId="0" borderId="9" xfId="0" applyFont="1" applyBorder="1">
      <alignment vertical="center"/>
    </xf>
    <xf numFmtId="0" fontId="12" fillId="0" borderId="9" xfId="0" applyFont="1" applyBorder="1" applyAlignment="1">
      <alignment vertical="center" shrinkToFit="1"/>
    </xf>
    <xf numFmtId="0" fontId="14" fillId="0" borderId="11" xfId="0" applyFont="1" applyBorder="1" applyAlignment="1">
      <alignment horizontal="center" wrapText="1"/>
    </xf>
    <xf numFmtId="41" fontId="12" fillId="3" borderId="58" xfId="1" applyFont="1" applyFill="1" applyBorder="1">
      <alignment vertical="center"/>
    </xf>
    <xf numFmtId="41" fontId="12" fillId="3" borderId="9" xfId="1" applyFont="1" applyFill="1" applyBorder="1">
      <alignment vertical="center"/>
    </xf>
    <xf numFmtId="41" fontId="12" fillId="3" borderId="11" xfId="1" applyFont="1" applyFill="1" applyBorder="1">
      <alignment vertical="center"/>
    </xf>
    <xf numFmtId="41" fontId="12" fillId="0" borderId="12" xfId="1" applyFont="1" applyBorder="1">
      <alignment vertical="center"/>
    </xf>
    <xf numFmtId="41" fontId="12" fillId="0" borderId="9" xfId="1" applyFont="1" applyBorder="1">
      <alignment vertical="center"/>
    </xf>
    <xf numFmtId="41" fontId="12" fillId="0" borderId="10" xfId="1" applyFont="1" applyBorder="1">
      <alignment vertical="center"/>
    </xf>
    <xf numFmtId="41" fontId="12" fillId="4" borderId="8" xfId="1" applyFont="1" applyFill="1" applyBorder="1">
      <alignment vertical="center"/>
    </xf>
    <xf numFmtId="176" fontId="12" fillId="4" borderId="9" xfId="1" applyNumberFormat="1" applyFont="1" applyFill="1" applyBorder="1">
      <alignment vertical="center"/>
    </xf>
    <xf numFmtId="41" fontId="12" fillId="4" borderId="11" xfId="1" applyFont="1" applyFill="1" applyBorder="1">
      <alignment vertical="center"/>
    </xf>
    <xf numFmtId="176" fontId="12" fillId="0" borderId="9" xfId="1" applyNumberFormat="1" applyFont="1" applyBorder="1">
      <alignment vertical="center"/>
    </xf>
    <xf numFmtId="41" fontId="12" fillId="5" borderId="8" xfId="1" applyFont="1" applyFill="1" applyBorder="1">
      <alignment vertical="center"/>
    </xf>
    <xf numFmtId="176" fontId="12" fillId="5" borderId="9" xfId="1" applyNumberFormat="1" applyFont="1" applyFill="1" applyBorder="1">
      <alignment vertical="center"/>
    </xf>
    <xf numFmtId="41" fontId="12" fillId="5" borderId="11" xfId="1" applyFont="1" applyFill="1" applyBorder="1">
      <alignment vertical="center"/>
    </xf>
    <xf numFmtId="0" fontId="12" fillId="0" borderId="13" xfId="0" applyFont="1" applyBorder="1">
      <alignment vertical="center"/>
    </xf>
    <xf numFmtId="41" fontId="12" fillId="0" borderId="0" xfId="0" applyNumberFormat="1" applyFont="1">
      <alignment vertical="center"/>
    </xf>
    <xf numFmtId="0" fontId="14" fillId="0" borderId="11" xfId="0" applyFont="1" applyBorder="1" applyAlignment="1">
      <alignment horizontal="center" vertical="center" wrapText="1"/>
    </xf>
    <xf numFmtId="41" fontId="15" fillId="0" borderId="10" xfId="1" applyFont="1" applyBorder="1">
      <alignment vertical="center"/>
    </xf>
    <xf numFmtId="0" fontId="15" fillId="0" borderId="13" xfId="0" applyFont="1" applyBorder="1">
      <alignment vertical="center"/>
    </xf>
    <xf numFmtId="41" fontId="12" fillId="3" borderId="57" xfId="1" applyFont="1" applyFill="1" applyBorder="1">
      <alignment vertical="center"/>
    </xf>
    <xf numFmtId="41" fontId="12" fillId="3" borderId="14" xfId="1" applyFont="1" applyFill="1" applyBorder="1">
      <alignment vertical="center"/>
    </xf>
    <xf numFmtId="41" fontId="12" fillId="3" borderId="15" xfId="1" applyFont="1" applyFill="1" applyBorder="1">
      <alignment vertical="center"/>
    </xf>
    <xf numFmtId="41" fontId="12" fillId="0" borderId="30" xfId="1" applyFont="1" applyBorder="1">
      <alignment vertical="center"/>
    </xf>
    <xf numFmtId="41" fontId="12" fillId="0" borderId="14" xfId="1" applyFont="1" applyBorder="1">
      <alignment vertical="center"/>
    </xf>
    <xf numFmtId="41" fontId="15" fillId="0" borderId="31" xfId="1" applyFont="1" applyBorder="1">
      <alignment vertical="center"/>
    </xf>
    <xf numFmtId="41" fontId="12" fillId="4" borderId="29" xfId="1" applyFont="1" applyFill="1" applyBorder="1">
      <alignment vertical="center"/>
    </xf>
    <xf numFmtId="176" fontId="15" fillId="4" borderId="14" xfId="1" applyNumberFormat="1" applyFont="1" applyFill="1" applyBorder="1">
      <alignment vertical="center"/>
    </xf>
    <xf numFmtId="41" fontId="12" fillId="4" borderId="15" xfId="1" applyFont="1" applyFill="1" applyBorder="1">
      <alignment vertical="center"/>
    </xf>
    <xf numFmtId="176" fontId="12" fillId="0" borderId="14" xfId="1" applyNumberFormat="1" applyFont="1" applyBorder="1">
      <alignment vertical="center"/>
    </xf>
    <xf numFmtId="41" fontId="12" fillId="0" borderId="31" xfId="1" applyFont="1" applyBorder="1">
      <alignment vertical="center"/>
    </xf>
    <xf numFmtId="41" fontId="12" fillId="5" borderId="29" xfId="1" applyFont="1" applyFill="1" applyBorder="1">
      <alignment vertical="center"/>
    </xf>
    <xf numFmtId="176" fontId="12" fillId="5" borderId="14" xfId="1" applyNumberFormat="1" applyFont="1" applyFill="1" applyBorder="1">
      <alignment vertical="center"/>
    </xf>
    <xf numFmtId="41" fontId="12" fillId="5" borderId="15" xfId="1" applyFont="1" applyFill="1" applyBorder="1">
      <alignment vertical="center"/>
    </xf>
    <xf numFmtId="0" fontId="15" fillId="0" borderId="32" xfId="0" applyFont="1" applyBorder="1">
      <alignment vertical="center"/>
    </xf>
    <xf numFmtId="41" fontId="12" fillId="3" borderId="59" xfId="1" applyFont="1" applyFill="1" applyBorder="1">
      <alignment vertical="center"/>
    </xf>
    <xf numFmtId="41" fontId="12" fillId="3" borderId="3" xfId="1" applyFont="1" applyFill="1" applyBorder="1">
      <alignment vertical="center"/>
    </xf>
    <xf numFmtId="41" fontId="12" fillId="3" borderId="28" xfId="1" applyFont="1" applyFill="1" applyBorder="1">
      <alignment vertical="center"/>
    </xf>
    <xf numFmtId="41" fontId="12" fillId="0" borderId="6" xfId="1" applyFont="1" applyBorder="1">
      <alignment vertical="center"/>
    </xf>
    <xf numFmtId="41" fontId="12" fillId="0" borderId="3" xfId="1" applyFont="1" applyBorder="1">
      <alignment vertical="center"/>
    </xf>
    <xf numFmtId="41" fontId="15" fillId="0" borderId="4" xfId="1" applyFont="1" applyBorder="1">
      <alignment vertical="center"/>
    </xf>
    <xf numFmtId="41" fontId="12" fillId="4" borderId="2" xfId="1" applyFont="1" applyFill="1" applyBorder="1">
      <alignment vertical="center"/>
    </xf>
    <xf numFmtId="176" fontId="15" fillId="4" borderId="3" xfId="1" applyNumberFormat="1" applyFont="1" applyFill="1" applyBorder="1">
      <alignment vertical="center"/>
    </xf>
    <xf numFmtId="41" fontId="12" fillId="4" borderId="28" xfId="1" applyFont="1" applyFill="1" applyBorder="1">
      <alignment vertical="center"/>
    </xf>
    <xf numFmtId="176" fontId="12" fillId="0" borderId="3" xfId="1" applyNumberFormat="1" applyFont="1" applyBorder="1">
      <alignment vertical="center"/>
    </xf>
    <xf numFmtId="41" fontId="12" fillId="0" borderId="4" xfId="1" applyFont="1" applyBorder="1">
      <alignment vertical="center"/>
    </xf>
    <xf numFmtId="41" fontId="12" fillId="5" borderId="2" xfId="1" applyFont="1" applyFill="1" applyBorder="1">
      <alignment vertical="center"/>
    </xf>
    <xf numFmtId="176" fontId="12" fillId="5" borderId="3" xfId="1" applyNumberFormat="1" applyFont="1" applyFill="1" applyBorder="1">
      <alignment vertical="center"/>
    </xf>
    <xf numFmtId="41" fontId="12" fillId="5" borderId="28" xfId="1" applyFont="1" applyFill="1" applyBorder="1">
      <alignment vertical="center"/>
    </xf>
    <xf numFmtId="0" fontId="15" fillId="0" borderId="7" xfId="0" applyFont="1" applyBorder="1">
      <alignment vertical="center"/>
    </xf>
    <xf numFmtId="176" fontId="15" fillId="4" borderId="9" xfId="1" applyNumberFormat="1" applyFont="1" applyFill="1" applyBorder="1">
      <alignment vertical="center"/>
    </xf>
    <xf numFmtId="176" fontId="12" fillId="4" borderId="14" xfId="1" applyNumberFormat="1" applyFont="1" applyFill="1" applyBorder="1">
      <alignment vertical="center"/>
    </xf>
    <xf numFmtId="41" fontId="12" fillId="3" borderId="60" xfId="1" applyFont="1" applyFill="1" applyBorder="1">
      <alignment vertical="center"/>
    </xf>
    <xf numFmtId="41" fontId="12" fillId="3" borderId="24" xfId="1" applyFont="1" applyFill="1" applyBorder="1">
      <alignment vertical="center"/>
    </xf>
    <xf numFmtId="41" fontId="12" fillId="3" borderId="22" xfId="1" applyFont="1" applyFill="1" applyBorder="1">
      <alignment vertical="center"/>
    </xf>
    <xf numFmtId="41" fontId="12" fillId="0" borderId="23" xfId="1" applyFont="1" applyBorder="1">
      <alignment vertical="center"/>
    </xf>
    <xf numFmtId="41" fontId="12" fillId="0" borderId="24" xfId="1" applyFont="1" applyBorder="1">
      <alignment vertical="center"/>
    </xf>
    <xf numFmtId="41" fontId="15" fillId="0" borderId="25" xfId="1" applyFont="1" applyBorder="1">
      <alignment vertical="center"/>
    </xf>
    <xf numFmtId="41" fontId="12" fillId="4" borderId="19" xfId="1" applyFont="1" applyFill="1" applyBorder="1">
      <alignment vertical="center"/>
    </xf>
    <xf numFmtId="176" fontId="12" fillId="4" borderId="24" xfId="1" applyNumberFormat="1" applyFont="1" applyFill="1" applyBorder="1">
      <alignment vertical="center"/>
    </xf>
    <xf numFmtId="41" fontId="12" fillId="4" borderId="22" xfId="1" applyFont="1" applyFill="1" applyBorder="1">
      <alignment vertical="center"/>
    </xf>
    <xf numFmtId="176" fontId="12" fillId="0" borderId="24" xfId="1" applyNumberFormat="1" applyFont="1" applyBorder="1">
      <alignment vertical="center"/>
    </xf>
    <xf numFmtId="41" fontId="12" fillId="0" borderId="25" xfId="1" applyFont="1" applyBorder="1">
      <alignment vertical="center"/>
    </xf>
    <xf numFmtId="41" fontId="12" fillId="5" borderId="19" xfId="1" applyFont="1" applyFill="1" applyBorder="1">
      <alignment vertical="center"/>
    </xf>
    <xf numFmtId="176" fontId="12" fillId="5" borderId="24" xfId="1" applyNumberFormat="1" applyFont="1" applyFill="1" applyBorder="1">
      <alignment vertical="center"/>
    </xf>
    <xf numFmtId="41" fontId="12" fillId="5" borderId="22" xfId="1" applyFont="1" applyFill="1" applyBorder="1">
      <alignment vertical="center"/>
    </xf>
    <xf numFmtId="0" fontId="15" fillId="0" borderId="26" xfId="0" applyFont="1" applyBorder="1">
      <alignment vertical="center"/>
    </xf>
    <xf numFmtId="176" fontId="12" fillId="4" borderId="3" xfId="1" applyNumberFormat="1" applyFont="1" applyFill="1" applyBorder="1">
      <alignment vertical="center"/>
    </xf>
    <xf numFmtId="41" fontId="12" fillId="3" borderId="12" xfId="1" applyFont="1" applyFill="1" applyBorder="1">
      <alignment vertical="center"/>
    </xf>
    <xf numFmtId="41" fontId="12" fillId="5" borderId="9" xfId="1" applyFont="1" applyFill="1" applyBorder="1">
      <alignment vertical="center"/>
    </xf>
    <xf numFmtId="41" fontId="12" fillId="3" borderId="23" xfId="1" applyFont="1" applyFill="1" applyBorder="1">
      <alignment vertical="center"/>
    </xf>
    <xf numFmtId="41" fontId="12" fillId="3" borderId="36" xfId="1" applyFont="1" applyFill="1" applyBorder="1">
      <alignment vertical="center"/>
    </xf>
    <xf numFmtId="41" fontId="12" fillId="3" borderId="18" xfId="1" applyFont="1" applyFill="1" applyBorder="1">
      <alignment vertical="center"/>
    </xf>
    <xf numFmtId="41" fontId="12" fillId="0" borderId="35" xfId="1" applyFont="1" applyBorder="1">
      <alignment vertical="center"/>
    </xf>
    <xf numFmtId="41" fontId="12" fillId="0" borderId="36" xfId="1" applyFont="1" applyBorder="1">
      <alignment vertical="center"/>
    </xf>
    <xf numFmtId="41" fontId="15" fillId="0" borderId="34" xfId="1" applyFont="1" applyBorder="1">
      <alignment vertical="center"/>
    </xf>
    <xf numFmtId="41" fontId="12" fillId="4" borderId="33" xfId="1" applyFont="1" applyFill="1" applyBorder="1">
      <alignment vertical="center"/>
    </xf>
    <xf numFmtId="176" fontId="12" fillId="4" borderId="36" xfId="1" applyNumberFormat="1" applyFont="1" applyFill="1" applyBorder="1">
      <alignment vertical="center"/>
    </xf>
    <xf numFmtId="41" fontId="12" fillId="4" borderId="18" xfId="1" applyFont="1" applyFill="1" applyBorder="1">
      <alignment vertical="center"/>
    </xf>
    <xf numFmtId="176" fontId="12" fillId="0" borderId="36" xfId="1" applyNumberFormat="1" applyFont="1" applyBorder="1">
      <alignment vertical="center"/>
    </xf>
    <xf numFmtId="41" fontId="12" fillId="0" borderId="34" xfId="1" applyFont="1" applyBorder="1">
      <alignment vertical="center"/>
    </xf>
    <xf numFmtId="41" fontId="12" fillId="5" borderId="33" xfId="1" applyFont="1" applyFill="1" applyBorder="1">
      <alignment vertical="center"/>
    </xf>
    <xf numFmtId="176" fontId="12" fillId="5" borderId="36" xfId="1" applyNumberFormat="1" applyFont="1" applyFill="1" applyBorder="1">
      <alignment vertical="center"/>
    </xf>
    <xf numFmtId="41" fontId="12" fillId="5" borderId="18" xfId="1" applyFont="1" applyFill="1" applyBorder="1">
      <alignment vertical="center"/>
    </xf>
    <xf numFmtId="0" fontId="15" fillId="0" borderId="37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37" xfId="0" applyFont="1" applyBorder="1">
      <alignment vertical="center"/>
    </xf>
    <xf numFmtId="41" fontId="16" fillId="4" borderId="11" xfId="1" applyFont="1" applyFill="1" applyBorder="1">
      <alignment vertical="center"/>
    </xf>
    <xf numFmtId="0" fontId="12" fillId="0" borderId="32" xfId="0" applyFont="1" applyBorder="1">
      <alignment vertical="center"/>
    </xf>
    <xf numFmtId="0" fontId="12" fillId="0" borderId="14" xfId="0" applyFont="1" applyBorder="1">
      <alignment vertical="center"/>
    </xf>
    <xf numFmtId="0" fontId="12" fillId="0" borderId="14" xfId="0" applyFont="1" applyBorder="1" applyAlignment="1">
      <alignment vertical="center" shrinkToFit="1"/>
    </xf>
    <xf numFmtId="0" fontId="14" fillId="0" borderId="15" xfId="0" applyFont="1" applyBorder="1" applyAlignment="1">
      <alignment horizontal="center" wrapText="1"/>
    </xf>
    <xf numFmtId="0" fontId="14" fillId="6" borderId="43" xfId="0" applyFont="1" applyFill="1" applyBorder="1" applyAlignment="1">
      <alignment wrapText="1"/>
    </xf>
    <xf numFmtId="176" fontId="14" fillId="6" borderId="44" xfId="1" applyNumberFormat="1" applyFont="1" applyFill="1" applyBorder="1">
      <alignment vertical="center"/>
    </xf>
    <xf numFmtId="41" fontId="14" fillId="6" borderId="42" xfId="1" applyFont="1" applyFill="1" applyBorder="1">
      <alignment vertical="center"/>
    </xf>
    <xf numFmtId="41" fontId="14" fillId="6" borderId="43" xfId="1" applyFont="1" applyFill="1" applyBorder="1">
      <alignment vertical="center"/>
    </xf>
    <xf numFmtId="41" fontId="14" fillId="6" borderId="44" xfId="1" applyFont="1" applyFill="1" applyBorder="1">
      <alignment vertical="center"/>
    </xf>
    <xf numFmtId="41" fontId="14" fillId="6" borderId="45" xfId="1" applyFont="1" applyFill="1" applyBorder="1">
      <alignment vertical="center"/>
    </xf>
    <xf numFmtId="41" fontId="14" fillId="6" borderId="46" xfId="1" applyFont="1" applyFill="1" applyBorder="1">
      <alignment vertical="center"/>
    </xf>
    <xf numFmtId="41" fontId="12" fillId="6" borderId="43" xfId="1" applyFont="1" applyFill="1" applyBorder="1">
      <alignment vertical="center"/>
    </xf>
    <xf numFmtId="0" fontId="14" fillId="6" borderId="40" xfId="0" applyFont="1" applyFill="1" applyBorder="1">
      <alignment vertical="center"/>
    </xf>
    <xf numFmtId="0" fontId="12" fillId="0" borderId="36" xfId="0" applyFont="1" applyBorder="1">
      <alignment vertical="center"/>
    </xf>
    <xf numFmtId="0" fontId="14" fillId="0" borderId="18" xfId="0" applyFont="1" applyBorder="1" applyAlignment="1">
      <alignment horizontal="center" wrapText="1"/>
    </xf>
    <xf numFmtId="41" fontId="12" fillId="3" borderId="35" xfId="1" applyFont="1" applyFill="1" applyBorder="1">
      <alignment vertical="center"/>
    </xf>
    <xf numFmtId="41" fontId="12" fillId="0" borderId="12" xfId="1" applyFont="1" applyFill="1" applyBorder="1">
      <alignment vertical="center"/>
    </xf>
    <xf numFmtId="41" fontId="12" fillId="0" borderId="9" xfId="1" applyFont="1" applyFill="1" applyBorder="1">
      <alignment vertical="center"/>
    </xf>
    <xf numFmtId="41" fontId="12" fillId="0" borderId="10" xfId="1" applyFont="1" applyFill="1" applyBorder="1">
      <alignment vertical="center"/>
    </xf>
    <xf numFmtId="176" fontId="12" fillId="0" borderId="36" xfId="1" applyNumberFormat="1" applyFont="1" applyFill="1" applyBorder="1">
      <alignment vertical="center"/>
    </xf>
    <xf numFmtId="176" fontId="12" fillId="5" borderId="8" xfId="1" applyNumberFormat="1" applyFont="1" applyFill="1" applyBorder="1">
      <alignment vertical="center"/>
    </xf>
    <xf numFmtId="0" fontId="12" fillId="0" borderId="13" xfId="0" applyFont="1" applyBorder="1" applyAlignment="1">
      <alignment vertical="center" wrapText="1"/>
    </xf>
    <xf numFmtId="0" fontId="14" fillId="7" borderId="11" xfId="0" applyFont="1" applyFill="1" applyBorder="1" applyAlignment="1">
      <alignment horizontal="center" vertical="center" wrapText="1"/>
    </xf>
    <xf numFmtId="0" fontId="14" fillId="7" borderId="11" xfId="0" applyFont="1" applyFill="1" applyBorder="1" applyAlignment="1">
      <alignment horizontal="center" wrapText="1"/>
    </xf>
    <xf numFmtId="41" fontId="12" fillId="4" borderId="9" xfId="1" applyFont="1" applyFill="1" applyBorder="1">
      <alignment vertical="center"/>
    </xf>
    <xf numFmtId="176" fontId="12" fillId="4" borderId="11" xfId="1" applyNumberFormat="1" applyFont="1" applyFill="1" applyBorder="1">
      <alignment vertical="center"/>
    </xf>
    <xf numFmtId="41" fontId="14" fillId="6" borderId="49" xfId="1" applyFont="1" applyFill="1" applyBorder="1">
      <alignment vertical="center"/>
    </xf>
    <xf numFmtId="176" fontId="14" fillId="6" borderId="20" xfId="1" applyNumberFormat="1" applyFont="1" applyFill="1" applyBorder="1">
      <alignment vertical="center"/>
    </xf>
    <xf numFmtId="176" fontId="14" fillId="6" borderId="43" xfId="1" applyNumberFormat="1" applyFont="1" applyFill="1" applyBorder="1">
      <alignment vertical="center"/>
    </xf>
    <xf numFmtId="0" fontId="14" fillId="0" borderId="12" xfId="0" applyFont="1" applyBorder="1" applyAlignment="1">
      <alignment vertical="center" wrapText="1"/>
    </xf>
    <xf numFmtId="0" fontId="14" fillId="0" borderId="12" xfId="0" applyFont="1" applyBorder="1">
      <alignment vertical="center"/>
    </xf>
    <xf numFmtId="0" fontId="12" fillId="0" borderId="24" xfId="0" applyFont="1" applyBorder="1">
      <alignment vertical="center"/>
    </xf>
    <xf numFmtId="0" fontId="12" fillId="0" borderId="24" xfId="0" applyFont="1" applyBorder="1" applyAlignment="1">
      <alignment vertical="center" shrinkToFit="1"/>
    </xf>
    <xf numFmtId="0" fontId="12" fillId="7" borderId="9" xfId="0" applyFont="1" applyFill="1" applyBorder="1">
      <alignment vertical="center"/>
    </xf>
    <xf numFmtId="0" fontId="14" fillId="0" borderId="30" xfId="0" applyFont="1" applyBorder="1" applyAlignment="1">
      <alignment vertical="center" wrapText="1"/>
    </xf>
    <xf numFmtId="0" fontId="12" fillId="0" borderId="36" xfId="0" applyFont="1" applyBorder="1" applyAlignment="1">
      <alignment vertical="center" shrinkToFit="1"/>
    </xf>
    <xf numFmtId="0" fontId="14" fillId="0" borderId="35" xfId="0" applyFont="1" applyBorder="1">
      <alignment vertical="center"/>
    </xf>
    <xf numFmtId="0" fontId="14" fillId="0" borderId="18" xfId="0" applyFont="1" applyBorder="1" applyAlignment="1">
      <alignment horizontal="center" vertical="center" wrapText="1"/>
    </xf>
    <xf numFmtId="0" fontId="12" fillId="0" borderId="3" xfId="0" applyFont="1" applyBorder="1">
      <alignment vertical="center"/>
    </xf>
    <xf numFmtId="0" fontId="12" fillId="0" borderId="3" xfId="0" applyFont="1" applyBorder="1" applyAlignment="1">
      <alignment vertical="center" shrinkToFit="1"/>
    </xf>
    <xf numFmtId="0" fontId="14" fillId="0" borderId="6" xfId="0" applyFont="1" applyBorder="1">
      <alignment vertical="center"/>
    </xf>
    <xf numFmtId="0" fontId="14" fillId="0" borderId="28" xfId="0" applyFont="1" applyBorder="1" applyAlignment="1">
      <alignment horizontal="center" wrapText="1"/>
    </xf>
    <xf numFmtId="0" fontId="14" fillId="0" borderId="23" xfId="0" applyFont="1" applyBorder="1">
      <alignment vertical="center"/>
    </xf>
    <xf numFmtId="0" fontId="14" fillId="0" borderId="30" xfId="0" applyFont="1" applyBorder="1">
      <alignment vertical="center"/>
    </xf>
    <xf numFmtId="0" fontId="14" fillId="0" borderId="15" xfId="0" applyFont="1" applyBorder="1" applyAlignment="1">
      <alignment horizontal="center" vertical="center" wrapText="1"/>
    </xf>
    <xf numFmtId="41" fontId="12" fillId="3" borderId="30" xfId="1" applyFont="1" applyFill="1" applyBorder="1">
      <alignment vertical="center"/>
    </xf>
    <xf numFmtId="0" fontId="14" fillId="0" borderId="6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4" fillId="0" borderId="22" xfId="0" applyFont="1" applyBorder="1" applyAlignment="1">
      <alignment horizontal="center" vertical="center" wrapText="1"/>
    </xf>
    <xf numFmtId="0" fontId="12" fillId="0" borderId="7" xfId="0" applyFont="1" applyBorder="1">
      <alignment vertical="center"/>
    </xf>
    <xf numFmtId="0" fontId="14" fillId="0" borderId="22" xfId="0" applyFont="1" applyBorder="1" applyAlignment="1">
      <alignment horizontal="center" wrapText="1"/>
    </xf>
    <xf numFmtId="0" fontId="13" fillId="8" borderId="3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9" xfId="0" applyFont="1" applyBorder="1">
      <alignment vertical="center"/>
    </xf>
    <xf numFmtId="0" fontId="4" fillId="6" borderId="13" xfId="0" applyFont="1" applyFill="1" applyBorder="1">
      <alignment vertical="center"/>
    </xf>
    <xf numFmtId="0" fontId="4" fillId="7" borderId="13" xfId="0" applyFont="1" applyFill="1" applyBorder="1">
      <alignment vertical="center"/>
    </xf>
    <xf numFmtId="0" fontId="4" fillId="6" borderId="13" xfId="0" applyFont="1" applyFill="1" applyBorder="1" applyAlignment="1">
      <alignment vertical="center" wrapText="1"/>
    </xf>
    <xf numFmtId="41" fontId="4" fillId="3" borderId="29" xfId="1" applyFont="1" applyFill="1" applyBorder="1">
      <alignment vertical="center"/>
    </xf>
    <xf numFmtId="0" fontId="5" fillId="0" borderId="55" xfId="0" applyFont="1" applyBorder="1" applyAlignment="1">
      <alignment horizontal="center" wrapText="1"/>
    </xf>
    <xf numFmtId="41" fontId="4" fillId="3" borderId="47" xfId="1" applyFont="1" applyFill="1" applyBorder="1">
      <alignment vertical="center"/>
    </xf>
    <xf numFmtId="41" fontId="4" fillId="3" borderId="20" xfId="1" applyFont="1" applyFill="1" applyBorder="1">
      <alignment vertical="center"/>
    </xf>
    <xf numFmtId="0" fontId="4" fillId="0" borderId="61" xfId="0" applyFont="1" applyBorder="1">
      <alignment vertical="center"/>
    </xf>
    <xf numFmtId="41" fontId="4" fillId="0" borderId="56" xfId="1" applyFont="1" applyBorder="1">
      <alignment vertical="center"/>
    </xf>
    <xf numFmtId="41" fontId="4" fillId="0" borderId="17" xfId="1" applyFont="1" applyBorder="1">
      <alignment vertical="center"/>
    </xf>
    <xf numFmtId="41" fontId="4" fillId="4" borderId="62" xfId="1" applyFont="1" applyFill="1" applyBorder="1">
      <alignment vertical="center"/>
    </xf>
    <xf numFmtId="176" fontId="4" fillId="4" borderId="17" xfId="1" applyNumberFormat="1" applyFont="1" applyFill="1" applyBorder="1">
      <alignment vertical="center"/>
    </xf>
    <xf numFmtId="176" fontId="4" fillId="0" borderId="17" xfId="1" applyNumberFormat="1" applyFont="1" applyBorder="1">
      <alignment vertical="center"/>
    </xf>
    <xf numFmtId="41" fontId="4" fillId="5" borderId="62" xfId="1" applyFont="1" applyFill="1" applyBorder="1">
      <alignment vertical="center"/>
    </xf>
    <xf numFmtId="0" fontId="5" fillId="6" borderId="38" xfId="0" applyFont="1" applyFill="1" applyBorder="1" applyAlignment="1">
      <alignment vertical="center" wrapText="1"/>
    </xf>
    <xf numFmtId="0" fontId="5" fillId="6" borderId="39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6" fillId="0" borderId="9" xfId="0" applyFont="1" applyBorder="1">
      <alignment vertical="center"/>
    </xf>
    <xf numFmtId="0" fontId="16" fillId="0" borderId="9" xfId="0" applyFont="1" applyBorder="1" applyAlignment="1">
      <alignment vertical="center" shrinkToFit="1"/>
    </xf>
    <xf numFmtId="0" fontId="16" fillId="0" borderId="14" xfId="0" applyFont="1" applyBorder="1">
      <alignment vertical="center"/>
    </xf>
    <xf numFmtId="0" fontId="16" fillId="0" borderId="14" xfId="0" applyFont="1" applyBorder="1" applyAlignment="1">
      <alignment vertical="center" shrinkToFit="1"/>
    </xf>
    <xf numFmtId="0" fontId="16" fillId="0" borderId="3" xfId="0" applyFont="1" applyBorder="1">
      <alignment vertical="center"/>
    </xf>
    <xf numFmtId="0" fontId="16" fillId="0" borderId="3" xfId="0" applyFont="1" applyBorder="1" applyAlignment="1">
      <alignment vertical="center" shrinkToFit="1"/>
    </xf>
    <xf numFmtId="0" fontId="16" fillId="0" borderId="24" xfId="0" applyFont="1" applyBorder="1">
      <alignment vertical="center"/>
    </xf>
    <xf numFmtId="0" fontId="16" fillId="0" borderId="24" xfId="0" applyFont="1" applyBorder="1" applyAlignment="1">
      <alignment vertical="center" shrinkToFit="1"/>
    </xf>
    <xf numFmtId="0" fontId="15" fillId="0" borderId="9" xfId="0" applyFont="1" applyBorder="1">
      <alignment vertical="center"/>
    </xf>
    <xf numFmtId="0" fontId="16" fillId="0" borderId="36" xfId="0" applyFont="1" applyBorder="1">
      <alignment vertical="center"/>
    </xf>
    <xf numFmtId="0" fontId="14" fillId="6" borderId="39" xfId="0" applyFont="1" applyFill="1" applyBorder="1" applyAlignment="1">
      <alignment vertical="center" wrapText="1"/>
    </xf>
    <xf numFmtId="0" fontId="14" fillId="6" borderId="40" xfId="0" applyFont="1" applyFill="1" applyBorder="1" applyAlignment="1">
      <alignment vertical="center" wrapText="1"/>
    </xf>
    <xf numFmtId="0" fontId="14" fillId="6" borderId="39" xfId="0" applyFont="1" applyFill="1" applyBorder="1" applyAlignment="1">
      <alignment vertical="center"/>
    </xf>
    <xf numFmtId="0" fontId="14" fillId="6" borderId="40" xfId="0" applyFont="1" applyFill="1" applyBorder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6" borderId="63" xfId="0" applyFont="1" applyFill="1" applyBorder="1" applyAlignment="1">
      <alignment vertical="center" wrapText="1"/>
    </xf>
    <xf numFmtId="0" fontId="14" fillId="6" borderId="63" xfId="0" applyFont="1" applyFill="1" applyBorder="1" applyAlignment="1">
      <alignment vertical="center"/>
    </xf>
    <xf numFmtId="0" fontId="14" fillId="0" borderId="65" xfId="0" applyFont="1" applyBorder="1">
      <alignment vertical="center"/>
    </xf>
    <xf numFmtId="0" fontId="14" fillId="0" borderId="48" xfId="0" applyFont="1" applyBorder="1">
      <alignment vertical="center"/>
    </xf>
    <xf numFmtId="0" fontId="12" fillId="0" borderId="8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12" fillId="0" borderId="67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2" fillId="0" borderId="24" xfId="0" applyFont="1" applyBorder="1" applyAlignment="1">
      <alignment horizontal="center" vertical="center" shrinkToFit="1"/>
    </xf>
    <xf numFmtId="0" fontId="12" fillId="0" borderId="68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67" xfId="0" applyFont="1" applyBorder="1" applyAlignment="1">
      <alignment horizontal="center" vertical="center"/>
    </xf>
    <xf numFmtId="0" fontId="15" fillId="0" borderId="9" xfId="0" applyFont="1" applyBorder="1" applyAlignment="1">
      <alignment vertical="center" shrinkToFit="1"/>
    </xf>
    <xf numFmtId="0" fontId="12" fillId="0" borderId="29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33" xfId="0" applyFont="1" applyBorder="1" applyAlignment="1">
      <alignment horizontal="center" vertical="center" shrinkToFit="1"/>
    </xf>
    <xf numFmtId="0" fontId="12" fillId="0" borderId="14" xfId="0" applyFont="1" applyBorder="1" applyAlignment="1">
      <alignment horizontal="center" vertical="center" shrinkToFit="1"/>
    </xf>
    <xf numFmtId="0" fontId="12" fillId="0" borderId="69" xfId="0" applyFont="1" applyBorder="1" applyAlignment="1">
      <alignment horizontal="center" vertical="center" shrinkToFit="1"/>
    </xf>
    <xf numFmtId="0" fontId="12" fillId="0" borderId="36" xfId="0" applyFont="1" applyBorder="1" applyAlignment="1">
      <alignment horizontal="center" vertical="center" shrinkToFit="1"/>
    </xf>
    <xf numFmtId="0" fontId="12" fillId="0" borderId="64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28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12" fillId="0" borderId="22" xfId="0" applyFont="1" applyBorder="1" applyAlignment="1">
      <alignment horizontal="center" vertical="center" shrinkToFit="1"/>
    </xf>
    <xf numFmtId="0" fontId="14" fillId="0" borderId="1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12" fillId="2" borderId="66" xfId="0" applyFont="1" applyFill="1" applyBorder="1" applyAlignment="1">
      <alignment horizontal="center" vertical="center"/>
    </xf>
    <xf numFmtId="0" fontId="12" fillId="2" borderId="69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41" fontId="12" fillId="2" borderId="7" xfId="1" applyFont="1" applyFill="1" applyBorder="1" applyAlignment="1">
      <alignment horizontal="center" vertical="center"/>
    </xf>
    <xf numFmtId="41" fontId="12" fillId="2" borderId="5" xfId="1" applyFont="1" applyFill="1" applyBorder="1" applyAlignment="1">
      <alignment horizontal="center" vertical="center"/>
    </xf>
    <xf numFmtId="41" fontId="12" fillId="2" borderId="6" xfId="1" applyFont="1" applyFill="1" applyBorder="1" applyAlignment="1">
      <alignment horizontal="center" vertical="center"/>
    </xf>
    <xf numFmtId="41" fontId="12" fillId="2" borderId="3" xfId="1" applyFont="1" applyFill="1" applyBorder="1" applyAlignment="1">
      <alignment horizontal="center" vertical="center"/>
    </xf>
    <xf numFmtId="41" fontId="12" fillId="2" borderId="4" xfId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41" fontId="4" fillId="2" borderId="5" xfId="1" applyFont="1" applyFill="1" applyBorder="1" applyAlignment="1">
      <alignment horizontal="center" vertical="center"/>
    </xf>
    <xf numFmtId="41" fontId="4" fillId="2" borderId="6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/>
    </xf>
    <xf numFmtId="41" fontId="4" fillId="2" borderId="4" xfId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2" fillId="0" borderId="17" xfId="0" applyFont="1" applyBorder="1">
      <alignment vertical="center"/>
    </xf>
    <xf numFmtId="0" fontId="12" fillId="0" borderId="17" xfId="0" applyFont="1" applyBorder="1" applyAlignment="1">
      <alignment vertical="center" shrinkToFit="1"/>
    </xf>
    <xf numFmtId="0" fontId="12" fillId="0" borderId="62" xfId="0" applyFont="1" applyBorder="1" applyAlignment="1">
      <alignment horizontal="center" vertical="center" shrinkToFit="1"/>
    </xf>
    <xf numFmtId="0" fontId="14" fillId="0" borderId="56" xfId="0" applyFont="1" applyBorder="1" applyAlignment="1">
      <alignment horizontal="center" vertical="center"/>
    </xf>
    <xf numFmtId="0" fontId="14" fillId="0" borderId="70" xfId="0" applyFont="1" applyBorder="1" applyAlignment="1">
      <alignment horizontal="center" wrapText="1"/>
    </xf>
    <xf numFmtId="0" fontId="12" fillId="0" borderId="17" xfId="0" applyFont="1" applyBorder="1" applyAlignment="1">
      <alignment horizontal="center" vertical="center" shrinkToFit="1"/>
    </xf>
    <xf numFmtId="41" fontId="12" fillId="3" borderId="0" xfId="1" applyFont="1" applyFill="1" applyBorder="1">
      <alignment vertical="center"/>
    </xf>
    <xf numFmtId="41" fontId="12" fillId="3" borderId="17" xfId="1" applyFont="1" applyFill="1" applyBorder="1">
      <alignment vertical="center"/>
    </xf>
    <xf numFmtId="41" fontId="12" fillId="3" borderId="70" xfId="1" applyFont="1" applyFill="1" applyBorder="1">
      <alignment vertical="center"/>
    </xf>
    <xf numFmtId="41" fontId="12" fillId="0" borderId="56" xfId="1" applyFont="1" applyBorder="1">
      <alignment vertical="center"/>
    </xf>
    <xf numFmtId="41" fontId="12" fillId="0" borderId="17" xfId="1" applyFont="1" applyBorder="1">
      <alignment vertical="center"/>
    </xf>
    <xf numFmtId="41" fontId="15" fillId="0" borderId="55" xfId="1" applyFont="1" applyBorder="1">
      <alignment vertical="center"/>
    </xf>
    <xf numFmtId="41" fontId="12" fillId="4" borderId="62" xfId="1" applyFont="1" applyFill="1" applyBorder="1">
      <alignment vertical="center"/>
    </xf>
    <xf numFmtId="176" fontId="12" fillId="4" borderId="17" xfId="1" applyNumberFormat="1" applyFont="1" applyFill="1" applyBorder="1">
      <alignment vertical="center"/>
    </xf>
    <xf numFmtId="41" fontId="12" fillId="4" borderId="70" xfId="1" applyFont="1" applyFill="1" applyBorder="1">
      <alignment vertical="center"/>
    </xf>
    <xf numFmtId="41" fontId="12" fillId="0" borderId="55" xfId="1" applyFont="1" applyBorder="1">
      <alignment vertical="center"/>
    </xf>
    <xf numFmtId="41" fontId="12" fillId="5" borderId="62" xfId="1" applyFont="1" applyFill="1" applyBorder="1">
      <alignment vertical="center"/>
    </xf>
    <xf numFmtId="176" fontId="12" fillId="5" borderId="17" xfId="1" applyNumberFormat="1" applyFont="1" applyFill="1" applyBorder="1">
      <alignment vertical="center"/>
    </xf>
    <xf numFmtId="41" fontId="12" fillId="5" borderId="70" xfId="1" applyFont="1" applyFill="1" applyBorder="1">
      <alignment vertical="center"/>
    </xf>
    <xf numFmtId="0" fontId="12" fillId="0" borderId="61" xfId="0" applyFont="1" applyBorder="1">
      <alignment vertical="center"/>
    </xf>
    <xf numFmtId="0" fontId="12" fillId="0" borderId="12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center" vertical="center" shrinkToFit="1"/>
    </xf>
    <xf numFmtId="0" fontId="12" fillId="0" borderId="35" xfId="0" applyFont="1" applyBorder="1" applyAlignment="1">
      <alignment horizontal="center" vertical="center" shrinkToFit="1"/>
    </xf>
    <xf numFmtId="0" fontId="12" fillId="0" borderId="56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4" fillId="0" borderId="49" xfId="0" applyFont="1" applyBorder="1">
      <alignment vertical="center"/>
    </xf>
    <xf numFmtId="0" fontId="11" fillId="7" borderId="71" xfId="0" applyFont="1" applyFill="1" applyBorder="1" applyAlignment="1">
      <alignment horizontal="center" vertical="center"/>
    </xf>
    <xf numFmtId="0" fontId="11" fillId="7" borderId="72" xfId="0" applyFont="1" applyFill="1" applyBorder="1" applyAlignment="1">
      <alignment horizontal="center" vertical="center"/>
    </xf>
    <xf numFmtId="0" fontId="11" fillId="7" borderId="73" xfId="0" applyFont="1" applyFill="1" applyBorder="1" applyAlignment="1">
      <alignment horizontal="center" vertical="center"/>
    </xf>
    <xf numFmtId="0" fontId="13" fillId="8" borderId="74" xfId="0" applyFont="1" applyFill="1" applyBorder="1" applyAlignment="1">
      <alignment horizontal="center" vertical="center"/>
    </xf>
    <xf numFmtId="0" fontId="13" fillId="8" borderId="75" xfId="0" applyFont="1" applyFill="1" applyBorder="1" applyAlignment="1">
      <alignment horizontal="center" vertical="center"/>
    </xf>
    <xf numFmtId="0" fontId="15" fillId="0" borderId="76" xfId="0" applyFont="1" applyBorder="1">
      <alignment vertical="center"/>
    </xf>
    <xf numFmtId="0" fontId="15" fillId="0" borderId="77" xfId="0" applyFont="1" applyBorder="1" applyAlignment="1">
      <alignment vertical="center" shrinkToFit="1"/>
    </xf>
    <xf numFmtId="0" fontId="12" fillId="0" borderId="76" xfId="0" applyFont="1" applyBorder="1">
      <alignment vertical="center"/>
    </xf>
    <xf numFmtId="0" fontId="12" fillId="0" borderId="77" xfId="0" applyFont="1" applyBorder="1" applyAlignment="1">
      <alignment vertical="center" shrinkToFit="1"/>
    </xf>
    <xf numFmtId="0" fontId="12" fillId="7" borderId="76" xfId="0" applyFont="1" applyFill="1" applyBorder="1">
      <alignment vertical="center"/>
    </xf>
    <xf numFmtId="0" fontId="12" fillId="0" borderId="78" xfId="0" applyFont="1" applyBorder="1">
      <alignment vertical="center"/>
    </xf>
    <xf numFmtId="0" fontId="12" fillId="0" borderId="79" xfId="0" applyFont="1" applyBorder="1" applyAlignment="1">
      <alignment vertical="center" shrinkToFit="1"/>
    </xf>
    <xf numFmtId="0" fontId="12" fillId="0" borderId="74" xfId="0" applyFont="1" applyBorder="1">
      <alignment vertical="center"/>
    </xf>
    <xf numFmtId="0" fontId="12" fillId="0" borderId="75" xfId="0" applyFont="1" applyBorder="1" applyAlignment="1">
      <alignment vertical="center" shrinkToFit="1"/>
    </xf>
    <xf numFmtId="0" fontId="12" fillId="0" borderId="80" xfId="0" applyFont="1" applyBorder="1">
      <alignment vertical="center"/>
    </xf>
    <xf numFmtId="0" fontId="12" fillId="0" borderId="81" xfId="0" applyFont="1" applyBorder="1" applyAlignment="1">
      <alignment vertical="center" shrinkToFit="1"/>
    </xf>
    <xf numFmtId="0" fontId="12" fillId="0" borderId="82" xfId="0" applyFont="1" applyBorder="1">
      <alignment vertical="center"/>
    </xf>
    <xf numFmtId="0" fontId="12" fillId="0" borderId="83" xfId="0" applyFont="1" applyBorder="1" applyAlignment="1">
      <alignment vertical="center" shrinkToFit="1"/>
    </xf>
    <xf numFmtId="0" fontId="16" fillId="0" borderId="76" xfId="0" applyFont="1" applyBorder="1">
      <alignment vertical="center"/>
    </xf>
    <xf numFmtId="0" fontId="12" fillId="0" borderId="84" xfId="0" applyFont="1" applyBorder="1">
      <alignment vertical="center"/>
    </xf>
    <xf numFmtId="0" fontId="12" fillId="0" borderId="85" xfId="0" applyFont="1" applyBorder="1" applyAlignment="1">
      <alignment vertical="center" shrinkToFit="1"/>
    </xf>
    <xf numFmtId="0" fontId="16" fillId="0" borderId="74" xfId="0" applyFont="1" applyBorder="1">
      <alignment vertical="center"/>
    </xf>
    <xf numFmtId="0" fontId="16" fillId="0" borderId="80" xfId="0" applyFont="1" applyBorder="1">
      <alignment vertical="center"/>
    </xf>
    <xf numFmtId="0" fontId="14" fillId="6" borderId="86" xfId="0" applyFont="1" applyFill="1" applyBorder="1" applyAlignment="1">
      <alignment vertical="center" wrapText="1"/>
    </xf>
    <xf numFmtId="0" fontId="14" fillId="6" borderId="87" xfId="0" applyFont="1" applyFill="1" applyBorder="1" applyAlignment="1">
      <alignment vertical="center" wrapText="1"/>
    </xf>
    <xf numFmtId="0" fontId="12" fillId="0" borderId="83" xfId="0" applyFont="1" applyBorder="1">
      <alignment vertical="center"/>
    </xf>
    <xf numFmtId="0" fontId="12" fillId="0" borderId="77" xfId="0" applyFont="1" applyBorder="1">
      <alignment vertical="center"/>
    </xf>
    <xf numFmtId="0" fontId="16" fillId="0" borderId="78" xfId="0" applyFont="1" applyBorder="1">
      <alignment vertical="center"/>
    </xf>
    <xf numFmtId="0" fontId="12" fillId="0" borderId="79" xfId="0" applyFont="1" applyBorder="1">
      <alignment vertical="center"/>
    </xf>
    <xf numFmtId="0" fontId="14" fillId="6" borderId="86" xfId="0" applyFont="1" applyFill="1" applyBorder="1" applyAlignment="1">
      <alignment vertical="center"/>
    </xf>
    <xf numFmtId="0" fontId="14" fillId="6" borderId="87" xfId="0" applyFont="1" applyFill="1" applyBorder="1" applyAlignment="1">
      <alignment vertical="center"/>
    </xf>
    <xf numFmtId="0" fontId="12" fillId="0" borderId="88" xfId="0" applyFont="1" applyBorder="1">
      <alignment vertical="center"/>
    </xf>
    <xf numFmtId="0" fontId="12" fillId="0" borderId="89" xfId="0" applyFont="1" applyBorder="1">
      <alignment vertical="center"/>
    </xf>
    <xf numFmtId="0" fontId="14" fillId="0" borderId="89" xfId="0" applyFont="1" applyBorder="1">
      <alignment vertical="center"/>
    </xf>
    <xf numFmtId="0" fontId="14" fillId="0" borderId="90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7700;&#51060;&#46300;&#50976;\&#54924;&#44228;\&#47700;&#51060;&#46300;&#50976;&#51032;&#50896;%20&#51116;&#44256;&#51088;&#47308;\2025&#45380;\2025&#45380;%2002&#50900;%20&#51116;&#44256;&#54788;&#548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5'02월"/>
      <sheetName val="우노스킨"/>
      <sheetName val="한국싱클레어(유)"/>
      <sheetName val="(주)한용팜"/>
      <sheetName val="(주)휴메딕스"/>
      <sheetName val="뉴메코"/>
      <sheetName val="멀츠아시아퍼시픽피티이엘티디"/>
      <sheetName val="(주)파마리서치"/>
      <sheetName val="라윤코리아"/>
      <sheetName val="케어캠프(주)"/>
      <sheetName val="(주)지오영"/>
      <sheetName val="(주)제이시스메디칼"/>
      <sheetName val="(주)클래시스"/>
      <sheetName val="(주)엠제이메디컬"/>
      <sheetName val="(주)코이즈"/>
      <sheetName val="Sheet1"/>
    </sheetNames>
    <sheetDataSet>
      <sheetData sheetId="0" refreshError="1">
        <row r="4">
          <cell r="P4">
            <v>18000</v>
          </cell>
          <cell r="Q4">
            <v>16</v>
          </cell>
        </row>
        <row r="5">
          <cell r="P5">
            <v>18000</v>
          </cell>
          <cell r="Q5">
            <v>23</v>
          </cell>
        </row>
        <row r="6">
          <cell r="P6">
            <v>18000</v>
          </cell>
          <cell r="Q6">
            <v>25</v>
          </cell>
        </row>
        <row r="7">
          <cell r="P7">
            <v>14000</v>
          </cell>
          <cell r="Q7">
            <v>24</v>
          </cell>
        </row>
        <row r="8">
          <cell r="P8">
            <v>18000</v>
          </cell>
          <cell r="Q8">
            <v>20</v>
          </cell>
        </row>
        <row r="9">
          <cell r="P9">
            <v>18000</v>
          </cell>
          <cell r="Q9">
            <v>11</v>
          </cell>
        </row>
        <row r="10">
          <cell r="P10">
            <v>130164</v>
          </cell>
          <cell r="Q10">
            <v>18</v>
          </cell>
        </row>
        <row r="11">
          <cell r="P11">
            <v>130164.1</v>
          </cell>
          <cell r="Q11">
            <v>27</v>
          </cell>
        </row>
        <row r="12">
          <cell r="P12">
            <v>130164</v>
          </cell>
          <cell r="Q12">
            <v>36</v>
          </cell>
        </row>
        <row r="13">
          <cell r="P13">
            <v>115500</v>
          </cell>
          <cell r="Q13">
            <v>9</v>
          </cell>
        </row>
        <row r="14">
          <cell r="P14">
            <v>110000</v>
          </cell>
          <cell r="Q14">
            <v>18</v>
          </cell>
        </row>
        <row r="15">
          <cell r="P15">
            <v>110000</v>
          </cell>
          <cell r="Q15">
            <v>15</v>
          </cell>
        </row>
        <row r="16">
          <cell r="P16">
            <v>211747</v>
          </cell>
          <cell r="Q16">
            <v>32</v>
          </cell>
        </row>
        <row r="17">
          <cell r="P17">
            <v>211612.52</v>
          </cell>
          <cell r="Q17">
            <v>120</v>
          </cell>
        </row>
        <row r="18">
          <cell r="P18">
            <v>242000</v>
          </cell>
          <cell r="Q18">
            <v>40</v>
          </cell>
        </row>
        <row r="19">
          <cell r="P19">
            <v>110000</v>
          </cell>
          <cell r="Q19">
            <v>12</v>
          </cell>
        </row>
        <row r="20">
          <cell r="P20">
            <v>91000</v>
          </cell>
          <cell r="Q20">
            <v>55</v>
          </cell>
        </row>
        <row r="21">
          <cell r="P21">
            <v>82727</v>
          </cell>
          <cell r="Q21">
            <v>3</v>
          </cell>
        </row>
        <row r="22">
          <cell r="P22">
            <v>25000</v>
          </cell>
          <cell r="Q22">
            <v>54</v>
          </cell>
        </row>
        <row r="23">
          <cell r="P23">
            <v>33000</v>
          </cell>
          <cell r="Q23">
            <v>37</v>
          </cell>
        </row>
        <row r="24">
          <cell r="P24">
            <v>110000</v>
          </cell>
          <cell r="Q24">
            <v>13</v>
          </cell>
        </row>
        <row r="25">
          <cell r="P25">
            <v>120000</v>
          </cell>
          <cell r="Q25">
            <v>30</v>
          </cell>
        </row>
        <row r="26">
          <cell r="P26">
            <v>52923</v>
          </cell>
          <cell r="Q26">
            <v>25</v>
          </cell>
        </row>
        <row r="27">
          <cell r="P27">
            <v>94430</v>
          </cell>
          <cell r="Q27">
            <v>126</v>
          </cell>
        </row>
        <row r="29">
          <cell r="P29">
            <v>55377</v>
          </cell>
          <cell r="Q29">
            <v>51</v>
          </cell>
        </row>
        <row r="30">
          <cell r="P30">
            <v>55648</v>
          </cell>
          <cell r="Q30">
            <v>81</v>
          </cell>
        </row>
        <row r="31">
          <cell r="P31">
            <v>100000</v>
          </cell>
          <cell r="Q31">
            <v>16</v>
          </cell>
        </row>
        <row r="32">
          <cell r="P32">
            <v>121000</v>
          </cell>
          <cell r="Q32">
            <v>50</v>
          </cell>
        </row>
        <row r="33">
          <cell r="P33">
            <v>9616</v>
          </cell>
          <cell r="Q33">
            <v>52</v>
          </cell>
        </row>
        <row r="34">
          <cell r="P34">
            <v>4950</v>
          </cell>
          <cell r="Q34">
            <v>84</v>
          </cell>
        </row>
        <row r="35">
          <cell r="P35">
            <v>4950</v>
          </cell>
          <cell r="Q35">
            <v>20</v>
          </cell>
        </row>
        <row r="36">
          <cell r="P36">
            <v>5500</v>
          </cell>
          <cell r="Q36">
            <v>188</v>
          </cell>
        </row>
        <row r="37">
          <cell r="P37">
            <v>550</v>
          </cell>
          <cell r="Q37">
            <v>960</v>
          </cell>
        </row>
        <row r="38">
          <cell r="P38">
            <v>9000</v>
          </cell>
          <cell r="Q38">
            <v>168</v>
          </cell>
        </row>
        <row r="39">
          <cell r="P39">
            <v>107250</v>
          </cell>
          <cell r="Q39">
            <v>28</v>
          </cell>
        </row>
        <row r="40">
          <cell r="P40">
            <v>1271</v>
          </cell>
          <cell r="Q40">
            <v>1106</v>
          </cell>
        </row>
        <row r="41">
          <cell r="P41">
            <v>1121</v>
          </cell>
          <cell r="Q41">
            <v>12000</v>
          </cell>
        </row>
        <row r="42">
          <cell r="P42">
            <v>1121</v>
          </cell>
          <cell r="Q42">
            <v>1419</v>
          </cell>
        </row>
        <row r="43">
          <cell r="P43">
            <v>1145.9000000000001</v>
          </cell>
          <cell r="Q43">
            <v>12000</v>
          </cell>
        </row>
        <row r="45">
          <cell r="P45">
            <v>1145.9000000000001</v>
          </cell>
          <cell r="Q45">
            <v>98243</v>
          </cell>
        </row>
        <row r="46">
          <cell r="P46">
            <v>22</v>
          </cell>
          <cell r="Q46">
            <v>67892</v>
          </cell>
        </row>
        <row r="47">
          <cell r="P47">
            <v>22</v>
          </cell>
          <cell r="Q47">
            <v>69660</v>
          </cell>
        </row>
        <row r="48">
          <cell r="P48">
            <v>0</v>
          </cell>
          <cell r="Q48">
            <v>0</v>
          </cell>
        </row>
        <row r="49">
          <cell r="P49">
            <v>960000</v>
          </cell>
          <cell r="Q49">
            <v>18</v>
          </cell>
        </row>
        <row r="50">
          <cell r="P50">
            <v>8800</v>
          </cell>
          <cell r="Q50">
            <v>19</v>
          </cell>
        </row>
        <row r="51">
          <cell r="P51">
            <v>20000</v>
          </cell>
          <cell r="Q51">
            <v>16</v>
          </cell>
        </row>
        <row r="52">
          <cell r="P52">
            <v>170000</v>
          </cell>
          <cell r="Q52">
            <v>3</v>
          </cell>
        </row>
        <row r="53">
          <cell r="P53">
            <v>350000</v>
          </cell>
          <cell r="Q53">
            <v>6</v>
          </cell>
        </row>
        <row r="54">
          <cell r="P54">
            <v>600000</v>
          </cell>
          <cell r="Q54">
            <v>3</v>
          </cell>
        </row>
        <row r="56">
          <cell r="P56">
            <v>15400</v>
          </cell>
          <cell r="Q56">
            <v>55</v>
          </cell>
        </row>
        <row r="57">
          <cell r="P57">
            <v>33000</v>
          </cell>
          <cell r="Q57">
            <v>24</v>
          </cell>
        </row>
        <row r="58">
          <cell r="P58">
            <v>33000</v>
          </cell>
          <cell r="Q58">
            <v>14</v>
          </cell>
        </row>
        <row r="59">
          <cell r="P59">
            <v>33000</v>
          </cell>
          <cell r="Q59">
            <v>7</v>
          </cell>
        </row>
        <row r="60">
          <cell r="P60">
            <v>49000</v>
          </cell>
          <cell r="Q60">
            <v>38</v>
          </cell>
        </row>
        <row r="61">
          <cell r="P61">
            <v>44</v>
          </cell>
          <cell r="Q61">
            <v>7954</v>
          </cell>
        </row>
        <row r="62">
          <cell r="P62">
            <v>165</v>
          </cell>
          <cell r="Q62">
            <v>10901</v>
          </cell>
        </row>
        <row r="63">
          <cell r="Q63">
            <v>4</v>
          </cell>
        </row>
        <row r="64">
          <cell r="P64">
            <v>11</v>
          </cell>
          <cell r="Q64">
            <v>3153</v>
          </cell>
        </row>
        <row r="65">
          <cell r="P65">
            <v>5500</v>
          </cell>
          <cell r="Q65">
            <v>19</v>
          </cell>
        </row>
        <row r="66">
          <cell r="P66">
            <v>110</v>
          </cell>
          <cell r="Q66">
            <v>48505</v>
          </cell>
        </row>
        <row r="67">
          <cell r="P67">
            <v>110</v>
          </cell>
          <cell r="Q67">
            <v>45443</v>
          </cell>
        </row>
        <row r="68">
          <cell r="P68">
            <v>110</v>
          </cell>
          <cell r="Q68">
            <v>11690</v>
          </cell>
        </row>
        <row r="69">
          <cell r="P69">
            <v>87</v>
          </cell>
          <cell r="Q69">
            <v>3682</v>
          </cell>
        </row>
        <row r="70">
          <cell r="P70">
            <v>87</v>
          </cell>
          <cell r="Q70">
            <v>1527</v>
          </cell>
        </row>
        <row r="71">
          <cell r="P71">
            <v>87</v>
          </cell>
          <cell r="Q71">
            <v>0</v>
          </cell>
        </row>
        <row r="72">
          <cell r="P72">
            <v>87</v>
          </cell>
          <cell r="Q72">
            <v>15570</v>
          </cell>
        </row>
        <row r="73">
          <cell r="P73">
            <v>87</v>
          </cell>
          <cell r="Q73">
            <v>0</v>
          </cell>
        </row>
        <row r="74">
          <cell r="P74">
            <v>5000</v>
          </cell>
          <cell r="Q74">
            <v>34</v>
          </cell>
        </row>
        <row r="75">
          <cell r="P75">
            <v>104</v>
          </cell>
          <cell r="Q75">
            <v>12513</v>
          </cell>
        </row>
        <row r="76">
          <cell r="P76">
            <v>104</v>
          </cell>
          <cell r="Q76">
            <v>721</v>
          </cell>
        </row>
        <row r="77">
          <cell r="P77">
            <v>29700</v>
          </cell>
          <cell r="Q77">
            <v>1</v>
          </cell>
        </row>
        <row r="78">
          <cell r="P78">
            <v>55000</v>
          </cell>
          <cell r="Q78">
            <v>2</v>
          </cell>
        </row>
        <row r="80">
          <cell r="P80">
            <v>55000</v>
          </cell>
          <cell r="Q80">
            <v>4</v>
          </cell>
        </row>
        <row r="82">
          <cell r="P82">
            <v>4125</v>
          </cell>
          <cell r="Q82">
            <v>37</v>
          </cell>
        </row>
        <row r="83">
          <cell r="P83">
            <v>55000</v>
          </cell>
          <cell r="Q83">
            <v>3</v>
          </cell>
        </row>
        <row r="84">
          <cell r="P84">
            <v>55000</v>
          </cell>
          <cell r="Q84">
            <v>1</v>
          </cell>
        </row>
        <row r="85">
          <cell r="P85">
            <v>55000</v>
          </cell>
          <cell r="Q85">
            <v>3</v>
          </cell>
        </row>
        <row r="86">
          <cell r="P86">
            <v>55000</v>
          </cell>
          <cell r="Q86">
            <v>1</v>
          </cell>
        </row>
        <row r="87">
          <cell r="P87">
            <v>2750</v>
          </cell>
          <cell r="Q87">
            <v>39</v>
          </cell>
        </row>
        <row r="88">
          <cell r="P88">
            <v>11000</v>
          </cell>
          <cell r="Q88">
            <v>10</v>
          </cell>
        </row>
        <row r="89">
          <cell r="P89">
            <v>11000</v>
          </cell>
          <cell r="Q89">
            <v>15</v>
          </cell>
        </row>
        <row r="90">
          <cell r="P90">
            <v>11000</v>
          </cell>
          <cell r="Q90">
            <v>9</v>
          </cell>
        </row>
        <row r="91">
          <cell r="P91">
            <v>22000</v>
          </cell>
          <cell r="Q91">
            <v>15</v>
          </cell>
        </row>
        <row r="92">
          <cell r="P92">
            <v>14850</v>
          </cell>
          <cell r="Q92">
            <v>29</v>
          </cell>
        </row>
        <row r="93">
          <cell r="P93">
            <v>29333</v>
          </cell>
          <cell r="Q93">
            <v>23</v>
          </cell>
        </row>
        <row r="94">
          <cell r="P94">
            <v>75000</v>
          </cell>
          <cell r="Q94">
            <v>1</v>
          </cell>
        </row>
        <row r="95">
          <cell r="P95">
            <v>75000</v>
          </cell>
          <cell r="Q95">
            <v>0</v>
          </cell>
        </row>
        <row r="96">
          <cell r="Q96">
            <v>0</v>
          </cell>
        </row>
        <row r="97">
          <cell r="P97">
            <v>44000</v>
          </cell>
          <cell r="Q97">
            <v>1</v>
          </cell>
        </row>
        <row r="98">
          <cell r="P98">
            <v>44000</v>
          </cell>
          <cell r="Q98">
            <v>1</v>
          </cell>
        </row>
        <row r="99">
          <cell r="P99">
            <v>44000</v>
          </cell>
          <cell r="Q99">
            <v>0</v>
          </cell>
        </row>
        <row r="100">
          <cell r="P100">
            <v>44000</v>
          </cell>
          <cell r="Q100">
            <v>0</v>
          </cell>
        </row>
        <row r="101">
          <cell r="P101">
            <v>18700</v>
          </cell>
          <cell r="Q101">
            <v>0</v>
          </cell>
        </row>
        <row r="102">
          <cell r="P102">
            <v>73333</v>
          </cell>
          <cell r="Q102">
            <v>3</v>
          </cell>
        </row>
        <row r="103">
          <cell r="P103">
            <v>27500</v>
          </cell>
          <cell r="Q103">
            <v>2</v>
          </cell>
        </row>
        <row r="104">
          <cell r="P104">
            <v>75200</v>
          </cell>
          <cell r="Q104">
            <v>1</v>
          </cell>
        </row>
        <row r="105">
          <cell r="P105">
            <v>8500</v>
          </cell>
          <cell r="Q105">
            <v>84</v>
          </cell>
        </row>
        <row r="106">
          <cell r="Q106">
            <v>2</v>
          </cell>
        </row>
        <row r="107">
          <cell r="P107">
            <v>32857.142800000001</v>
          </cell>
          <cell r="Q107">
            <v>6</v>
          </cell>
        </row>
        <row r="108">
          <cell r="P108">
            <v>30000</v>
          </cell>
          <cell r="Q108">
            <v>3</v>
          </cell>
        </row>
        <row r="109">
          <cell r="P109">
            <v>53600</v>
          </cell>
          <cell r="Q109">
            <v>0</v>
          </cell>
        </row>
        <row r="110">
          <cell r="P110">
            <v>2500</v>
          </cell>
          <cell r="Q110">
            <v>10</v>
          </cell>
        </row>
        <row r="111">
          <cell r="Q111">
            <v>0</v>
          </cell>
        </row>
        <row r="112">
          <cell r="Q112">
            <v>0</v>
          </cell>
        </row>
        <row r="113">
          <cell r="Q113">
            <v>0</v>
          </cell>
        </row>
        <row r="114">
          <cell r="P114">
            <v>2904</v>
          </cell>
          <cell r="Q114">
            <v>37.5</v>
          </cell>
        </row>
        <row r="115">
          <cell r="P115">
            <v>9000</v>
          </cell>
          <cell r="Q115">
            <v>28</v>
          </cell>
        </row>
        <row r="116">
          <cell r="P116">
            <v>9000</v>
          </cell>
          <cell r="Q116">
            <v>27</v>
          </cell>
        </row>
        <row r="117">
          <cell r="P117">
            <v>1000</v>
          </cell>
          <cell r="Q117">
            <v>139</v>
          </cell>
        </row>
        <row r="118">
          <cell r="P118">
            <v>1000</v>
          </cell>
          <cell r="Q118">
            <v>15</v>
          </cell>
        </row>
        <row r="119">
          <cell r="Q119">
            <v>0</v>
          </cell>
        </row>
        <row r="120">
          <cell r="P120">
            <v>29000</v>
          </cell>
          <cell r="Q120">
            <v>37</v>
          </cell>
        </row>
        <row r="121">
          <cell r="P121">
            <v>11875</v>
          </cell>
          <cell r="Q121">
            <v>1</v>
          </cell>
        </row>
        <row r="122">
          <cell r="P122">
            <v>18000</v>
          </cell>
          <cell r="Q122">
            <v>6</v>
          </cell>
        </row>
        <row r="123">
          <cell r="P123">
            <v>18000</v>
          </cell>
          <cell r="Q123">
            <v>2</v>
          </cell>
        </row>
        <row r="124">
          <cell r="P124">
            <v>25650</v>
          </cell>
          <cell r="Q124">
            <v>9</v>
          </cell>
        </row>
        <row r="125">
          <cell r="P125">
            <v>25650</v>
          </cell>
          <cell r="Q125">
            <v>6</v>
          </cell>
        </row>
        <row r="126">
          <cell r="P126">
            <v>25110</v>
          </cell>
          <cell r="Q126">
            <v>2</v>
          </cell>
        </row>
        <row r="127">
          <cell r="P127">
            <v>25650</v>
          </cell>
          <cell r="Q127">
            <v>5</v>
          </cell>
        </row>
        <row r="128">
          <cell r="P128">
            <v>25110</v>
          </cell>
          <cell r="Q128">
            <v>8</v>
          </cell>
        </row>
        <row r="129">
          <cell r="P129">
            <v>50000</v>
          </cell>
          <cell r="Q129">
            <v>0</v>
          </cell>
        </row>
        <row r="130">
          <cell r="P130">
            <v>16500</v>
          </cell>
          <cell r="Q130">
            <v>13</v>
          </cell>
        </row>
        <row r="131">
          <cell r="P131">
            <v>6500</v>
          </cell>
          <cell r="Q131">
            <v>4</v>
          </cell>
        </row>
        <row r="132">
          <cell r="P132">
            <v>16133</v>
          </cell>
          <cell r="Q132">
            <v>0</v>
          </cell>
        </row>
        <row r="136">
          <cell r="P136">
            <v>7543</v>
          </cell>
          <cell r="Q136">
            <v>43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AF135"/>
  <sheetViews>
    <sheetView tabSelected="1" topLeftCell="A10" zoomScale="106" zoomScaleNormal="106" workbookViewId="0">
      <pane xSplit="14" topLeftCell="O1" activePane="topRight" state="frozen"/>
      <selection pane="topRight" activeCell="J18" sqref="J18:J19"/>
    </sheetView>
  </sheetViews>
  <sheetFormatPr defaultColWidth="9" defaultRowHeight="15" x14ac:dyDescent="0.3"/>
  <cols>
    <col min="1" max="1" width="3.125" style="162" customWidth="1"/>
    <col min="2" max="2" width="25.875" style="162" bestFit="1" customWidth="1"/>
    <col min="3" max="3" width="14.375" style="162" bestFit="1" customWidth="1"/>
    <col min="4" max="4" width="9.875" style="162" bestFit="1" customWidth="1"/>
    <col min="5" max="5" width="15.75" style="162" bestFit="1" customWidth="1"/>
    <col min="6" max="6" width="7.125" style="162" bestFit="1" customWidth="1"/>
    <col min="7" max="7" width="10.375" style="162" bestFit="1" customWidth="1"/>
    <col min="8" max="8" width="10.75" style="162" customWidth="1"/>
    <col min="9" max="9" width="9.875" style="180" bestFit="1" customWidth="1"/>
    <col min="10" max="10" width="36.375" style="180" customWidth="1"/>
    <col min="11" max="11" width="14.75" style="162" bestFit="1" customWidth="1"/>
    <col min="12" max="13" width="14.75" style="162" customWidth="1"/>
    <col min="14" max="14" width="13.5" style="162" bestFit="1" customWidth="1"/>
    <col min="15" max="15" width="10.75" style="181" bestFit="1" customWidth="1"/>
    <col min="16" max="16" width="9.875" style="182" bestFit="1" customWidth="1"/>
    <col min="17" max="17" width="15.875" style="181" bestFit="1" customWidth="1"/>
    <col min="18" max="18" width="10.625" style="181" bestFit="1" customWidth="1"/>
    <col min="19" max="19" width="8.625" style="181" bestFit="1" customWidth="1"/>
    <col min="20" max="20" width="15.25" style="181" bestFit="1" customWidth="1"/>
    <col min="21" max="21" width="10.75" style="181" bestFit="1" customWidth="1"/>
    <col min="22" max="22" width="10.75" style="182" bestFit="1" customWidth="1"/>
    <col min="23" max="23" width="14.5" style="181" bestFit="1" customWidth="1"/>
    <col min="24" max="24" width="9.5" style="181" bestFit="1" customWidth="1"/>
    <col min="25" max="25" width="9.625" style="182" bestFit="1" customWidth="1"/>
    <col min="26" max="26" width="9.75" style="181" bestFit="1" customWidth="1"/>
    <col min="27" max="27" width="11.25" style="181" bestFit="1" customWidth="1"/>
    <col min="28" max="28" width="11.5" style="182" bestFit="1" customWidth="1"/>
    <col min="29" max="29" width="14.875" style="181" bestFit="1" customWidth="1"/>
    <col min="30" max="30" width="40.875" style="162" bestFit="1" customWidth="1"/>
    <col min="31" max="16384" width="9" style="162"/>
  </cols>
  <sheetData>
    <row r="1" spans="2:32" ht="6.95" customHeight="1" x14ac:dyDescent="0.55000000000000004"/>
    <row r="2" spans="2:32" ht="6.95" customHeight="1" x14ac:dyDescent="0.55000000000000004"/>
    <row r="3" spans="2:32" ht="15.75" thickBot="1" x14ac:dyDescent="0.35">
      <c r="B3" s="370" t="s">
        <v>140</v>
      </c>
      <c r="F3" s="370"/>
      <c r="G3" s="370"/>
      <c r="H3" s="370"/>
      <c r="I3" s="370"/>
      <c r="J3" s="370" t="s">
        <v>258</v>
      </c>
      <c r="K3" s="369">
        <v>1</v>
      </c>
      <c r="L3" s="369" t="s">
        <v>260</v>
      </c>
      <c r="M3" s="369">
        <v>8.8000000000000007</v>
      </c>
      <c r="N3" s="369" t="s">
        <v>262</v>
      </c>
      <c r="O3" s="371"/>
      <c r="P3" s="371"/>
      <c r="Q3" s="371"/>
      <c r="R3" s="371"/>
      <c r="S3" s="371"/>
      <c r="T3" s="371"/>
      <c r="U3" s="371"/>
      <c r="V3" s="371"/>
      <c r="W3" s="371"/>
      <c r="X3" s="371"/>
      <c r="Y3" s="371"/>
      <c r="Z3" s="371"/>
      <c r="AA3" s="371"/>
      <c r="AB3" s="371"/>
      <c r="AC3" s="371"/>
      <c r="AD3" s="371"/>
    </row>
    <row r="4" spans="2:32" ht="18" customHeight="1" thickTop="1" thickBot="1" x14ac:dyDescent="0.35">
      <c r="B4" s="480" t="s">
        <v>0</v>
      </c>
      <c r="C4" s="481"/>
      <c r="D4" s="481"/>
      <c r="E4" s="481"/>
      <c r="F4" s="481"/>
      <c r="G4" s="482"/>
      <c r="H4" s="409" t="s">
        <v>253</v>
      </c>
      <c r="I4" s="409" t="s">
        <v>1</v>
      </c>
      <c r="J4" s="411" t="s">
        <v>2</v>
      </c>
      <c r="K4" s="402" t="s">
        <v>255</v>
      </c>
      <c r="L4" s="406" t="s">
        <v>256</v>
      </c>
      <c r="M4" s="406" t="s">
        <v>254</v>
      </c>
      <c r="N4" s="404" t="s">
        <v>257</v>
      </c>
      <c r="O4" s="413" t="s">
        <v>3</v>
      </c>
      <c r="P4" s="414"/>
      <c r="Q4" s="414"/>
      <c r="R4" s="415" t="s">
        <v>4</v>
      </c>
      <c r="S4" s="416"/>
      <c r="T4" s="417"/>
      <c r="U4" s="414" t="s">
        <v>5</v>
      </c>
      <c r="V4" s="414"/>
      <c r="W4" s="414"/>
      <c r="X4" s="415" t="s">
        <v>6</v>
      </c>
      <c r="Y4" s="416"/>
      <c r="Z4" s="417"/>
      <c r="AA4" s="414" t="s">
        <v>7</v>
      </c>
      <c r="AB4" s="414"/>
      <c r="AC4" s="414"/>
      <c r="AD4" s="418" t="s">
        <v>8</v>
      </c>
    </row>
    <row r="5" spans="2:32" ht="18" customHeight="1" thickBot="1" x14ac:dyDescent="0.35">
      <c r="B5" s="483" t="s">
        <v>148</v>
      </c>
      <c r="C5" s="329" t="s">
        <v>149</v>
      </c>
      <c r="D5" s="329" t="s">
        <v>150</v>
      </c>
      <c r="E5" s="329" t="s">
        <v>151</v>
      </c>
      <c r="F5" s="329" t="s">
        <v>152</v>
      </c>
      <c r="G5" s="484" t="s">
        <v>153</v>
      </c>
      <c r="H5" s="410"/>
      <c r="I5" s="410"/>
      <c r="J5" s="412"/>
      <c r="K5" s="403"/>
      <c r="L5" s="407"/>
      <c r="M5" s="407"/>
      <c r="N5" s="405"/>
      <c r="O5" s="183" t="s">
        <v>9</v>
      </c>
      <c r="P5" s="184" t="s">
        <v>10</v>
      </c>
      <c r="Q5" s="185" t="s">
        <v>11</v>
      </c>
      <c r="R5" s="183" t="s">
        <v>9</v>
      </c>
      <c r="S5" s="186" t="s">
        <v>10</v>
      </c>
      <c r="T5" s="187" t="s">
        <v>12</v>
      </c>
      <c r="U5" s="188" t="s">
        <v>9</v>
      </c>
      <c r="V5" s="184" t="s">
        <v>10</v>
      </c>
      <c r="W5" s="185" t="s">
        <v>13</v>
      </c>
      <c r="X5" s="183" t="s">
        <v>9</v>
      </c>
      <c r="Y5" s="184" t="s">
        <v>10</v>
      </c>
      <c r="Z5" s="187" t="s">
        <v>13</v>
      </c>
      <c r="AA5" s="188" t="s">
        <v>9</v>
      </c>
      <c r="AB5" s="184" t="s">
        <v>10</v>
      </c>
      <c r="AC5" s="185" t="s">
        <v>14</v>
      </c>
      <c r="AD5" s="419"/>
    </row>
    <row r="6" spans="2:32" ht="16.5" customHeight="1" x14ac:dyDescent="0.25">
      <c r="B6" s="485" t="s">
        <v>270</v>
      </c>
      <c r="C6" s="363" t="s">
        <v>155</v>
      </c>
      <c r="D6" s="363" t="s">
        <v>271</v>
      </c>
      <c r="E6" s="363" t="s">
        <v>272</v>
      </c>
      <c r="F6" s="388"/>
      <c r="G6" s="486" t="s">
        <v>273</v>
      </c>
      <c r="H6" s="470" t="s">
        <v>282</v>
      </c>
      <c r="I6" s="307" t="s">
        <v>15</v>
      </c>
      <c r="J6" s="191" t="s">
        <v>16</v>
      </c>
      <c r="K6" s="390">
        <v>2</v>
      </c>
      <c r="L6" s="396" t="s">
        <v>262</v>
      </c>
      <c r="M6" s="396">
        <v>1</v>
      </c>
      <c r="N6" s="397" t="s">
        <v>262</v>
      </c>
      <c r="O6" s="192">
        <f>+'[1]25''02월'!P4</f>
        <v>18000</v>
      </c>
      <c r="P6" s="193">
        <f>+'[1]25''02월'!Q4</f>
        <v>16</v>
      </c>
      <c r="Q6" s="194">
        <f>+O6*P6</f>
        <v>288000</v>
      </c>
      <c r="R6" s="195">
        <v>18000</v>
      </c>
      <c r="S6" s="196">
        <v>-6</v>
      </c>
      <c r="T6" s="197">
        <f t="shared" ref="T6:T55" si="0">+R6*S6</f>
        <v>-108000</v>
      </c>
      <c r="U6" s="198">
        <v>18000</v>
      </c>
      <c r="V6" s="199">
        <v>11</v>
      </c>
      <c r="W6" s="200">
        <f t="shared" ref="W6:W55" si="1">+U6*V6</f>
        <v>198000</v>
      </c>
      <c r="X6" s="195"/>
      <c r="Y6" s="201">
        <v>1</v>
      </c>
      <c r="Z6" s="197">
        <f t="shared" ref="Z6:Z55" si="2">+X6*Y6</f>
        <v>0</v>
      </c>
      <c r="AA6" s="202">
        <f>+O6</f>
        <v>18000</v>
      </c>
      <c r="AB6" s="203">
        <f>+P6+S6-V6+Y6</f>
        <v>0</v>
      </c>
      <c r="AC6" s="204">
        <f t="shared" ref="AC6:AC55" si="3">+AA6*AB6</f>
        <v>0</v>
      </c>
      <c r="AD6" s="205" t="s">
        <v>145</v>
      </c>
      <c r="AE6" s="206"/>
      <c r="AF6" s="206"/>
    </row>
    <row r="7" spans="2:32" x14ac:dyDescent="0.3">
      <c r="B7" s="485" t="s">
        <v>269</v>
      </c>
      <c r="C7" s="363" t="s">
        <v>154</v>
      </c>
      <c r="D7" s="363" t="s">
        <v>271</v>
      </c>
      <c r="E7" s="388" t="s">
        <v>272</v>
      </c>
      <c r="F7" s="388"/>
      <c r="G7" s="486"/>
      <c r="H7" s="470" t="s">
        <v>281</v>
      </c>
      <c r="I7" s="307" t="s">
        <v>15</v>
      </c>
      <c r="J7" s="207" t="s">
        <v>17</v>
      </c>
      <c r="K7" s="376">
        <v>2</v>
      </c>
      <c r="L7" s="377" t="s">
        <v>262</v>
      </c>
      <c r="M7" s="377">
        <v>1</v>
      </c>
      <c r="N7" s="398" t="s">
        <v>261</v>
      </c>
      <c r="O7" s="192">
        <f>+'[1]25''02월'!P5</f>
        <v>18000</v>
      </c>
      <c r="P7" s="193">
        <f>+'[1]25''02월'!Q5</f>
        <v>23</v>
      </c>
      <c r="Q7" s="194">
        <f t="shared" ref="Q7:Q55" si="4">+O7*P7</f>
        <v>414000</v>
      </c>
      <c r="R7" s="195">
        <v>18000</v>
      </c>
      <c r="S7" s="196">
        <v>-10</v>
      </c>
      <c r="T7" s="197">
        <f t="shared" si="0"/>
        <v>-180000</v>
      </c>
      <c r="U7" s="198">
        <v>18000</v>
      </c>
      <c r="V7" s="199">
        <v>14</v>
      </c>
      <c r="W7" s="200">
        <f t="shared" si="1"/>
        <v>252000</v>
      </c>
      <c r="X7" s="195"/>
      <c r="Y7" s="201">
        <v>1</v>
      </c>
      <c r="Z7" s="197">
        <f t="shared" si="2"/>
        <v>0</v>
      </c>
      <c r="AA7" s="202">
        <f t="shared" ref="AA7:AA17" si="5">+O7</f>
        <v>18000</v>
      </c>
      <c r="AB7" s="203">
        <f t="shared" ref="AB7:AB55" si="6">+P7+S7-V7+Y7</f>
        <v>0</v>
      </c>
      <c r="AC7" s="204">
        <f t="shared" si="3"/>
        <v>0</v>
      </c>
      <c r="AD7" s="205" t="s">
        <v>145</v>
      </c>
      <c r="AE7" s="206"/>
      <c r="AF7" s="206"/>
    </row>
    <row r="8" spans="2:32" x14ac:dyDescent="0.25">
      <c r="B8" s="485" t="s">
        <v>269</v>
      </c>
      <c r="C8" s="363" t="s">
        <v>154</v>
      </c>
      <c r="D8" s="363" t="s">
        <v>271</v>
      </c>
      <c r="E8" s="388" t="s">
        <v>272</v>
      </c>
      <c r="F8" s="388"/>
      <c r="G8" s="486"/>
      <c r="H8" s="470" t="s">
        <v>281</v>
      </c>
      <c r="I8" s="307" t="s">
        <v>15</v>
      </c>
      <c r="J8" s="191" t="s">
        <v>18</v>
      </c>
      <c r="K8" s="376">
        <v>2</v>
      </c>
      <c r="L8" s="377" t="s">
        <v>262</v>
      </c>
      <c r="M8" s="377">
        <v>1</v>
      </c>
      <c r="N8" s="398" t="s">
        <v>261</v>
      </c>
      <c r="O8" s="192">
        <f>+'[1]25''02월'!P6</f>
        <v>18000</v>
      </c>
      <c r="P8" s="193">
        <f>+'[1]25''02월'!Q6</f>
        <v>25</v>
      </c>
      <c r="Q8" s="194">
        <f t="shared" si="4"/>
        <v>450000</v>
      </c>
      <c r="R8" s="195">
        <v>18000</v>
      </c>
      <c r="S8" s="196">
        <v>-10</v>
      </c>
      <c r="T8" s="197">
        <f t="shared" si="0"/>
        <v>-180000</v>
      </c>
      <c r="U8" s="198">
        <v>18000</v>
      </c>
      <c r="V8" s="199">
        <v>11</v>
      </c>
      <c r="W8" s="200">
        <f t="shared" si="1"/>
        <v>198000</v>
      </c>
      <c r="X8" s="195"/>
      <c r="Y8" s="201">
        <v>0</v>
      </c>
      <c r="Z8" s="197">
        <f t="shared" si="2"/>
        <v>0</v>
      </c>
      <c r="AA8" s="202">
        <f t="shared" si="5"/>
        <v>18000</v>
      </c>
      <c r="AB8" s="203">
        <f t="shared" si="6"/>
        <v>4</v>
      </c>
      <c r="AC8" s="204">
        <f t="shared" si="3"/>
        <v>72000</v>
      </c>
      <c r="AD8" s="205" t="s">
        <v>145</v>
      </c>
      <c r="AE8" s="206"/>
      <c r="AF8" s="206"/>
    </row>
    <row r="9" spans="2:32" x14ac:dyDescent="0.25">
      <c r="B9" s="487" t="s">
        <v>156</v>
      </c>
      <c r="C9" s="189" t="s">
        <v>159</v>
      </c>
      <c r="D9" s="189" t="s">
        <v>157</v>
      </c>
      <c r="E9" s="190" t="s">
        <v>158</v>
      </c>
      <c r="F9" s="190"/>
      <c r="G9" s="488"/>
      <c r="H9" s="470" t="s">
        <v>281</v>
      </c>
      <c r="I9" s="307" t="s">
        <v>15</v>
      </c>
      <c r="J9" s="191" t="s">
        <v>19</v>
      </c>
      <c r="K9" s="376">
        <v>1</v>
      </c>
      <c r="L9" s="377" t="s">
        <v>262</v>
      </c>
      <c r="M9" s="377">
        <v>1</v>
      </c>
      <c r="N9" s="398" t="s">
        <v>262</v>
      </c>
      <c r="O9" s="192">
        <f>+'[1]25''02월'!P7</f>
        <v>14000</v>
      </c>
      <c r="P9" s="193">
        <f>+'[1]25''02월'!Q7</f>
        <v>24</v>
      </c>
      <c r="Q9" s="194">
        <f t="shared" si="4"/>
        <v>336000</v>
      </c>
      <c r="R9" s="195"/>
      <c r="S9" s="196"/>
      <c r="T9" s="208">
        <f t="shared" si="0"/>
        <v>0</v>
      </c>
      <c r="U9" s="198">
        <v>14000</v>
      </c>
      <c r="V9" s="199">
        <v>1</v>
      </c>
      <c r="W9" s="200">
        <f t="shared" si="1"/>
        <v>14000</v>
      </c>
      <c r="X9" s="195"/>
      <c r="Y9" s="201">
        <v>0</v>
      </c>
      <c r="Z9" s="197">
        <f t="shared" si="2"/>
        <v>0</v>
      </c>
      <c r="AA9" s="202">
        <f t="shared" si="5"/>
        <v>14000</v>
      </c>
      <c r="AB9" s="203">
        <f t="shared" si="6"/>
        <v>23</v>
      </c>
      <c r="AC9" s="204">
        <f t="shared" si="3"/>
        <v>322000</v>
      </c>
      <c r="AD9" s="205"/>
      <c r="AE9" s="206"/>
      <c r="AF9" s="206"/>
    </row>
    <row r="10" spans="2:32" x14ac:dyDescent="0.25">
      <c r="B10" s="487" t="s">
        <v>156</v>
      </c>
      <c r="C10" s="189" t="s">
        <v>159</v>
      </c>
      <c r="D10" s="189" t="s">
        <v>157</v>
      </c>
      <c r="E10" s="190" t="s">
        <v>158</v>
      </c>
      <c r="F10" s="190"/>
      <c r="G10" s="488"/>
      <c r="H10" s="470" t="s">
        <v>281</v>
      </c>
      <c r="I10" s="307" t="s">
        <v>15</v>
      </c>
      <c r="J10" s="191" t="s">
        <v>20</v>
      </c>
      <c r="K10" s="376">
        <v>1</v>
      </c>
      <c r="L10" s="377" t="s">
        <v>262</v>
      </c>
      <c r="M10" s="377">
        <v>1</v>
      </c>
      <c r="N10" s="398" t="s">
        <v>262</v>
      </c>
      <c r="O10" s="192">
        <f>+'[1]25''02월'!P8</f>
        <v>18000</v>
      </c>
      <c r="P10" s="193">
        <f>+'[1]25''02월'!Q8</f>
        <v>20</v>
      </c>
      <c r="Q10" s="194">
        <f t="shared" si="4"/>
        <v>360000</v>
      </c>
      <c r="R10" s="195"/>
      <c r="S10" s="196"/>
      <c r="T10" s="208">
        <f t="shared" si="0"/>
        <v>0</v>
      </c>
      <c r="U10" s="198">
        <v>18000</v>
      </c>
      <c r="V10" s="199">
        <v>2</v>
      </c>
      <c r="W10" s="200">
        <f t="shared" si="1"/>
        <v>36000</v>
      </c>
      <c r="X10" s="195"/>
      <c r="Y10" s="201">
        <v>1</v>
      </c>
      <c r="Z10" s="197">
        <f t="shared" si="2"/>
        <v>0</v>
      </c>
      <c r="AA10" s="202">
        <f t="shared" si="5"/>
        <v>18000</v>
      </c>
      <c r="AB10" s="203">
        <f t="shared" si="6"/>
        <v>19</v>
      </c>
      <c r="AC10" s="204">
        <f t="shared" si="3"/>
        <v>342000</v>
      </c>
      <c r="AD10" s="205"/>
      <c r="AE10" s="206"/>
      <c r="AF10" s="206"/>
    </row>
    <row r="11" spans="2:32" x14ac:dyDescent="0.25">
      <c r="B11" s="487" t="s">
        <v>156</v>
      </c>
      <c r="C11" s="189" t="s">
        <v>159</v>
      </c>
      <c r="D11" s="189" t="s">
        <v>157</v>
      </c>
      <c r="E11" s="190" t="s">
        <v>158</v>
      </c>
      <c r="F11" s="190"/>
      <c r="G11" s="488"/>
      <c r="H11" s="470" t="s">
        <v>281</v>
      </c>
      <c r="I11" s="307" t="s">
        <v>15</v>
      </c>
      <c r="J11" s="191" t="s">
        <v>21</v>
      </c>
      <c r="K11" s="376">
        <v>1</v>
      </c>
      <c r="L11" s="377" t="s">
        <v>262</v>
      </c>
      <c r="M11" s="377">
        <v>1</v>
      </c>
      <c r="N11" s="398" t="s">
        <v>261</v>
      </c>
      <c r="O11" s="192">
        <f>+'[1]25''02월'!P9</f>
        <v>18000</v>
      </c>
      <c r="P11" s="193">
        <f>+'[1]25''02월'!Q9</f>
        <v>11</v>
      </c>
      <c r="Q11" s="194">
        <f t="shared" si="4"/>
        <v>198000</v>
      </c>
      <c r="R11" s="195"/>
      <c r="S11" s="196"/>
      <c r="T11" s="208">
        <f t="shared" si="0"/>
        <v>0</v>
      </c>
      <c r="U11" s="198">
        <v>18000</v>
      </c>
      <c r="V11" s="199">
        <v>1</v>
      </c>
      <c r="W11" s="200">
        <f t="shared" si="1"/>
        <v>18000</v>
      </c>
      <c r="X11" s="195"/>
      <c r="Y11" s="201">
        <v>0</v>
      </c>
      <c r="Z11" s="197">
        <f t="shared" si="2"/>
        <v>0</v>
      </c>
      <c r="AA11" s="202">
        <f t="shared" si="5"/>
        <v>18000</v>
      </c>
      <c r="AB11" s="203">
        <f t="shared" si="6"/>
        <v>10</v>
      </c>
      <c r="AC11" s="204">
        <f t="shared" si="3"/>
        <v>180000</v>
      </c>
      <c r="AD11" s="209"/>
      <c r="AE11" s="206"/>
      <c r="AF11" s="206"/>
    </row>
    <row r="12" spans="2:32" x14ac:dyDescent="0.3">
      <c r="B12" s="489" t="s">
        <v>160</v>
      </c>
      <c r="C12" s="311" t="s">
        <v>161</v>
      </c>
      <c r="D12" s="311" t="s">
        <v>162</v>
      </c>
      <c r="E12" s="311" t="s">
        <v>163</v>
      </c>
      <c r="F12" s="190"/>
      <c r="G12" s="488"/>
      <c r="H12" s="470" t="s">
        <v>281</v>
      </c>
      <c r="I12" s="307" t="s">
        <v>15</v>
      </c>
      <c r="J12" s="207" t="s">
        <v>22</v>
      </c>
      <c r="K12" s="376">
        <v>2</v>
      </c>
      <c r="L12" s="377" t="s">
        <v>262</v>
      </c>
      <c r="M12" s="377">
        <v>1</v>
      </c>
      <c r="N12" s="398" t="s">
        <v>261</v>
      </c>
      <c r="O12" s="192">
        <f>+'[1]25''02월'!P10</f>
        <v>130164</v>
      </c>
      <c r="P12" s="193">
        <f>+'[1]25''02월'!Q10</f>
        <v>18</v>
      </c>
      <c r="Q12" s="194">
        <f t="shared" si="4"/>
        <v>2342952</v>
      </c>
      <c r="R12" s="195">
        <v>130164</v>
      </c>
      <c r="S12" s="196">
        <v>20</v>
      </c>
      <c r="T12" s="208">
        <f t="shared" si="0"/>
        <v>2603280</v>
      </c>
      <c r="U12" s="198">
        <v>130164</v>
      </c>
      <c r="V12" s="199">
        <v>21</v>
      </c>
      <c r="W12" s="200">
        <f t="shared" si="1"/>
        <v>2733444</v>
      </c>
      <c r="X12" s="195"/>
      <c r="Y12" s="201">
        <v>6</v>
      </c>
      <c r="Z12" s="197">
        <f t="shared" si="2"/>
        <v>0</v>
      </c>
      <c r="AA12" s="202">
        <f>+O12</f>
        <v>130164</v>
      </c>
      <c r="AB12" s="203">
        <f t="shared" si="6"/>
        <v>23</v>
      </c>
      <c r="AC12" s="204">
        <f t="shared" si="3"/>
        <v>2993772</v>
      </c>
      <c r="AD12" s="209"/>
      <c r="AE12" s="206"/>
      <c r="AF12" s="206"/>
    </row>
    <row r="13" spans="2:32" x14ac:dyDescent="0.3">
      <c r="B13" s="489" t="s">
        <v>160</v>
      </c>
      <c r="C13" s="311" t="s">
        <v>161</v>
      </c>
      <c r="D13" s="311" t="s">
        <v>162</v>
      </c>
      <c r="E13" s="311" t="s">
        <v>163</v>
      </c>
      <c r="F13" s="190"/>
      <c r="G13" s="488"/>
      <c r="H13" s="470" t="s">
        <v>281</v>
      </c>
      <c r="I13" s="307" t="s">
        <v>15</v>
      </c>
      <c r="J13" s="207" t="s">
        <v>23</v>
      </c>
      <c r="K13" s="376">
        <v>2</v>
      </c>
      <c r="L13" s="377" t="s">
        <v>262</v>
      </c>
      <c r="M13" s="377">
        <v>1</v>
      </c>
      <c r="N13" s="398" t="s">
        <v>261</v>
      </c>
      <c r="O13" s="192">
        <f>+'[1]25''02월'!P11</f>
        <v>130164.1</v>
      </c>
      <c r="P13" s="193">
        <f>+'[1]25''02월'!Q11</f>
        <v>27</v>
      </c>
      <c r="Q13" s="194">
        <f t="shared" si="4"/>
        <v>3514430.7</v>
      </c>
      <c r="R13" s="195">
        <v>130164</v>
      </c>
      <c r="S13" s="196">
        <v>20</v>
      </c>
      <c r="T13" s="208">
        <f t="shared" si="0"/>
        <v>2603280</v>
      </c>
      <c r="U13" s="198">
        <v>130164</v>
      </c>
      <c r="V13" s="199">
        <v>19</v>
      </c>
      <c r="W13" s="200">
        <f t="shared" si="1"/>
        <v>2473116</v>
      </c>
      <c r="X13" s="195"/>
      <c r="Y13" s="201">
        <v>1</v>
      </c>
      <c r="Z13" s="197">
        <f t="shared" si="2"/>
        <v>0</v>
      </c>
      <c r="AA13" s="202">
        <f>+O13</f>
        <v>130164.1</v>
      </c>
      <c r="AB13" s="203">
        <f t="shared" si="6"/>
        <v>29</v>
      </c>
      <c r="AC13" s="204">
        <f t="shared" si="3"/>
        <v>3774758.9000000004</v>
      </c>
      <c r="AD13" s="209"/>
      <c r="AE13" s="206"/>
      <c r="AF13" s="206"/>
    </row>
    <row r="14" spans="2:32" x14ac:dyDescent="0.3">
      <c r="B14" s="489" t="s">
        <v>160</v>
      </c>
      <c r="C14" s="311" t="s">
        <v>161</v>
      </c>
      <c r="D14" s="311" t="s">
        <v>162</v>
      </c>
      <c r="E14" s="311" t="s">
        <v>163</v>
      </c>
      <c r="F14" s="190"/>
      <c r="G14" s="488"/>
      <c r="H14" s="470" t="s">
        <v>281</v>
      </c>
      <c r="I14" s="307" t="s">
        <v>15</v>
      </c>
      <c r="J14" s="207" t="s">
        <v>24</v>
      </c>
      <c r="K14" s="376">
        <v>2</v>
      </c>
      <c r="L14" s="377" t="s">
        <v>262</v>
      </c>
      <c r="M14" s="377">
        <v>1</v>
      </c>
      <c r="N14" s="398" t="s">
        <v>261</v>
      </c>
      <c r="O14" s="192">
        <f>+'[1]25''02월'!P12</f>
        <v>130164</v>
      </c>
      <c r="P14" s="193">
        <f>+'[1]25''02월'!Q12</f>
        <v>36</v>
      </c>
      <c r="Q14" s="194">
        <f t="shared" si="4"/>
        <v>4685904</v>
      </c>
      <c r="R14" s="195"/>
      <c r="S14" s="196"/>
      <c r="T14" s="208">
        <f t="shared" si="0"/>
        <v>0</v>
      </c>
      <c r="U14" s="198">
        <v>130164</v>
      </c>
      <c r="V14" s="199">
        <v>5</v>
      </c>
      <c r="W14" s="200">
        <f t="shared" si="1"/>
        <v>650820</v>
      </c>
      <c r="X14" s="195"/>
      <c r="Y14" s="201">
        <v>1</v>
      </c>
      <c r="Z14" s="197">
        <f t="shared" si="2"/>
        <v>0</v>
      </c>
      <c r="AA14" s="202">
        <f>+O14</f>
        <v>130164</v>
      </c>
      <c r="AB14" s="203">
        <f t="shared" si="6"/>
        <v>32</v>
      </c>
      <c r="AC14" s="204">
        <f t="shared" si="3"/>
        <v>4165248</v>
      </c>
      <c r="AD14" s="209"/>
      <c r="AE14" s="206"/>
      <c r="AF14" s="206"/>
    </row>
    <row r="15" spans="2:32" x14ac:dyDescent="0.3">
      <c r="B15" s="489" t="s">
        <v>164</v>
      </c>
      <c r="C15" s="311" t="s">
        <v>165</v>
      </c>
      <c r="D15" s="311" t="s">
        <v>166</v>
      </c>
      <c r="E15" s="311" t="s">
        <v>167</v>
      </c>
      <c r="F15" s="190"/>
      <c r="G15" s="488"/>
      <c r="H15" s="470" t="s">
        <v>281</v>
      </c>
      <c r="I15" s="307" t="s">
        <v>15</v>
      </c>
      <c r="J15" s="207" t="s">
        <v>25</v>
      </c>
      <c r="K15" s="376">
        <v>1</v>
      </c>
      <c r="L15" s="377" t="s">
        <v>262</v>
      </c>
      <c r="M15" s="377">
        <v>1</v>
      </c>
      <c r="N15" s="398" t="s">
        <v>261</v>
      </c>
      <c r="O15" s="192">
        <f>+'[1]25''02월'!P13</f>
        <v>115500</v>
      </c>
      <c r="P15" s="193">
        <f>+'[1]25''02월'!Q13</f>
        <v>9</v>
      </c>
      <c r="Q15" s="194">
        <f t="shared" si="4"/>
        <v>1039500</v>
      </c>
      <c r="R15" s="195"/>
      <c r="S15" s="196"/>
      <c r="T15" s="208">
        <f t="shared" si="0"/>
        <v>0</v>
      </c>
      <c r="U15" s="198">
        <v>115500</v>
      </c>
      <c r="V15" s="199">
        <v>1</v>
      </c>
      <c r="W15" s="200">
        <f t="shared" si="1"/>
        <v>115500</v>
      </c>
      <c r="X15" s="195"/>
      <c r="Y15" s="201">
        <v>9</v>
      </c>
      <c r="Z15" s="197">
        <f t="shared" si="2"/>
        <v>0</v>
      </c>
      <c r="AA15" s="202">
        <f t="shared" si="5"/>
        <v>115500</v>
      </c>
      <c r="AB15" s="203">
        <f t="shared" si="6"/>
        <v>17</v>
      </c>
      <c r="AC15" s="204">
        <f t="shared" si="3"/>
        <v>1963500</v>
      </c>
      <c r="AD15" s="209" t="s">
        <v>142</v>
      </c>
      <c r="AE15" s="206"/>
      <c r="AF15" s="206"/>
    </row>
    <row r="16" spans="2:32" x14ac:dyDescent="0.25">
      <c r="B16" s="489" t="s">
        <v>164</v>
      </c>
      <c r="C16" s="311" t="s">
        <v>165</v>
      </c>
      <c r="D16" s="311" t="s">
        <v>166</v>
      </c>
      <c r="E16" s="311" t="s">
        <v>167</v>
      </c>
      <c r="F16" s="190"/>
      <c r="G16" s="488"/>
      <c r="H16" s="470" t="s">
        <v>281</v>
      </c>
      <c r="I16" s="307" t="s">
        <v>15</v>
      </c>
      <c r="J16" s="191" t="s">
        <v>26</v>
      </c>
      <c r="K16" s="376">
        <v>1</v>
      </c>
      <c r="L16" s="377" t="s">
        <v>262</v>
      </c>
      <c r="M16" s="377">
        <v>1</v>
      </c>
      <c r="N16" s="398" t="s">
        <v>261</v>
      </c>
      <c r="O16" s="192">
        <f>+'[1]25''02월'!P14</f>
        <v>110000</v>
      </c>
      <c r="P16" s="193">
        <f>+'[1]25''02월'!Q14</f>
        <v>18</v>
      </c>
      <c r="Q16" s="194">
        <f t="shared" si="4"/>
        <v>1980000</v>
      </c>
      <c r="R16" s="195"/>
      <c r="S16" s="196"/>
      <c r="T16" s="208">
        <f t="shared" si="0"/>
        <v>0</v>
      </c>
      <c r="U16" s="198">
        <v>110000</v>
      </c>
      <c r="V16" s="199">
        <v>0</v>
      </c>
      <c r="W16" s="200">
        <f t="shared" si="1"/>
        <v>0</v>
      </c>
      <c r="X16" s="195"/>
      <c r="Y16" s="201">
        <v>7</v>
      </c>
      <c r="Z16" s="197">
        <f t="shared" si="2"/>
        <v>0</v>
      </c>
      <c r="AA16" s="202">
        <f t="shared" si="5"/>
        <v>110000</v>
      </c>
      <c r="AB16" s="203">
        <f t="shared" si="6"/>
        <v>25</v>
      </c>
      <c r="AC16" s="204">
        <f t="shared" si="3"/>
        <v>2750000</v>
      </c>
      <c r="AD16" s="209" t="s">
        <v>142</v>
      </c>
      <c r="AE16" s="206"/>
      <c r="AF16" s="206"/>
    </row>
    <row r="17" spans="2:32" x14ac:dyDescent="0.25">
      <c r="B17" s="489" t="s">
        <v>164</v>
      </c>
      <c r="C17" s="311" t="s">
        <v>165</v>
      </c>
      <c r="D17" s="311" t="s">
        <v>166</v>
      </c>
      <c r="E17" s="311" t="s">
        <v>167</v>
      </c>
      <c r="F17" s="190"/>
      <c r="G17" s="488"/>
      <c r="H17" s="470" t="s">
        <v>281</v>
      </c>
      <c r="I17" s="307" t="s">
        <v>15</v>
      </c>
      <c r="J17" s="191" t="s">
        <v>27</v>
      </c>
      <c r="K17" s="376">
        <v>1</v>
      </c>
      <c r="L17" s="377" t="s">
        <v>262</v>
      </c>
      <c r="M17" s="377">
        <v>1</v>
      </c>
      <c r="N17" s="398" t="s">
        <v>261</v>
      </c>
      <c r="O17" s="192">
        <f>+'[1]25''02월'!P15</f>
        <v>110000</v>
      </c>
      <c r="P17" s="193">
        <f>+'[1]25''02월'!Q15</f>
        <v>15</v>
      </c>
      <c r="Q17" s="194">
        <f t="shared" si="4"/>
        <v>1650000</v>
      </c>
      <c r="R17" s="195"/>
      <c r="S17" s="196"/>
      <c r="T17" s="208">
        <f t="shared" si="0"/>
        <v>0</v>
      </c>
      <c r="U17" s="198">
        <v>110000</v>
      </c>
      <c r="V17" s="199">
        <v>4</v>
      </c>
      <c r="W17" s="200">
        <f t="shared" si="1"/>
        <v>440000</v>
      </c>
      <c r="X17" s="195"/>
      <c r="Y17" s="201">
        <v>1</v>
      </c>
      <c r="Z17" s="197">
        <f t="shared" si="2"/>
        <v>0</v>
      </c>
      <c r="AA17" s="202">
        <f t="shared" si="5"/>
        <v>110000</v>
      </c>
      <c r="AB17" s="203">
        <f t="shared" si="6"/>
        <v>12</v>
      </c>
      <c r="AC17" s="204">
        <f t="shared" si="3"/>
        <v>1320000</v>
      </c>
      <c r="AD17" s="209" t="s">
        <v>141</v>
      </c>
      <c r="AE17" s="206"/>
      <c r="AF17" s="206"/>
    </row>
    <row r="18" spans="2:32" x14ac:dyDescent="0.3">
      <c r="B18" s="487" t="s">
        <v>168</v>
      </c>
      <c r="C18" s="189" t="s">
        <v>170</v>
      </c>
      <c r="D18" s="355" t="s">
        <v>155</v>
      </c>
      <c r="E18" s="190" t="s">
        <v>169</v>
      </c>
      <c r="F18" s="190"/>
      <c r="G18" s="488"/>
      <c r="H18" s="470" t="s">
        <v>281</v>
      </c>
      <c r="I18" s="307" t="s">
        <v>15</v>
      </c>
      <c r="J18" s="400" t="s">
        <v>28</v>
      </c>
      <c r="K18" s="376">
        <v>2</v>
      </c>
      <c r="L18" s="377" t="s">
        <v>262</v>
      </c>
      <c r="M18" s="377">
        <v>1</v>
      </c>
      <c r="N18" s="398" t="s">
        <v>262</v>
      </c>
      <c r="O18" s="192">
        <f>+'[1]25''02월'!P16</f>
        <v>211747</v>
      </c>
      <c r="P18" s="193">
        <f>+'[1]25''02월'!Q16</f>
        <v>32</v>
      </c>
      <c r="Q18" s="194">
        <f t="shared" si="4"/>
        <v>6775904</v>
      </c>
      <c r="R18" s="195"/>
      <c r="S18" s="196"/>
      <c r="T18" s="208">
        <f t="shared" si="0"/>
        <v>0</v>
      </c>
      <c r="U18" s="198">
        <v>211747</v>
      </c>
      <c r="V18" s="199">
        <v>19.8</v>
      </c>
      <c r="W18" s="200">
        <f>+U18*V18</f>
        <v>4192590.6</v>
      </c>
      <c r="X18" s="195"/>
      <c r="Y18" s="201">
        <v>-1</v>
      </c>
      <c r="Z18" s="197">
        <f t="shared" si="2"/>
        <v>0</v>
      </c>
      <c r="AA18" s="202">
        <f>+O18</f>
        <v>211747</v>
      </c>
      <c r="AB18" s="203">
        <f t="shared" si="6"/>
        <v>11.2</v>
      </c>
      <c r="AC18" s="204">
        <f t="shared" si="3"/>
        <v>2371566.4</v>
      </c>
      <c r="AD18" s="209" t="s">
        <v>146</v>
      </c>
      <c r="AE18" s="206"/>
      <c r="AF18" s="206"/>
    </row>
    <row r="19" spans="2:32" x14ac:dyDescent="0.3">
      <c r="B19" s="487" t="s">
        <v>168</v>
      </c>
      <c r="C19" s="189" t="s">
        <v>170</v>
      </c>
      <c r="D19" s="355" t="s">
        <v>155</v>
      </c>
      <c r="E19" s="190" t="s">
        <v>169</v>
      </c>
      <c r="F19" s="190"/>
      <c r="G19" s="488"/>
      <c r="H19" s="470" t="s">
        <v>281</v>
      </c>
      <c r="I19" s="307" t="s">
        <v>15</v>
      </c>
      <c r="J19" s="400"/>
      <c r="K19" s="376">
        <v>2</v>
      </c>
      <c r="L19" s="377" t="s">
        <v>262</v>
      </c>
      <c r="M19" s="377">
        <v>1</v>
      </c>
      <c r="N19" s="398" t="s">
        <v>262</v>
      </c>
      <c r="O19" s="192">
        <f>+'[1]25''02월'!P17</f>
        <v>211612.52</v>
      </c>
      <c r="P19" s="193">
        <f>+'[1]25''02월'!Q17</f>
        <v>120</v>
      </c>
      <c r="Q19" s="194">
        <f t="shared" si="4"/>
        <v>25393502.399999999</v>
      </c>
      <c r="R19" s="195"/>
      <c r="S19" s="196"/>
      <c r="T19" s="208">
        <f t="shared" si="0"/>
        <v>0</v>
      </c>
      <c r="U19" s="198">
        <v>211613</v>
      </c>
      <c r="V19" s="199">
        <v>0</v>
      </c>
      <c r="W19" s="200">
        <f>+U19*V19</f>
        <v>0</v>
      </c>
      <c r="X19" s="195"/>
      <c r="Y19" s="201">
        <v>0</v>
      </c>
      <c r="Z19" s="197">
        <f t="shared" si="2"/>
        <v>0</v>
      </c>
      <c r="AA19" s="202">
        <f t="shared" ref="AA19:AA55" si="7">+O19</f>
        <v>211612.52</v>
      </c>
      <c r="AB19" s="203">
        <f t="shared" si="6"/>
        <v>120</v>
      </c>
      <c r="AC19" s="204">
        <f t="shared" si="3"/>
        <v>25393502.399999999</v>
      </c>
      <c r="AD19" s="209"/>
      <c r="AE19" s="206"/>
      <c r="AF19" s="206"/>
    </row>
    <row r="20" spans="2:32" x14ac:dyDescent="0.3">
      <c r="B20" s="487" t="s">
        <v>171</v>
      </c>
      <c r="C20" s="189" t="s">
        <v>172</v>
      </c>
      <c r="D20" s="189" t="s">
        <v>166</v>
      </c>
      <c r="E20" s="190" t="s">
        <v>167</v>
      </c>
      <c r="F20" s="190"/>
      <c r="G20" s="488"/>
      <c r="H20" s="470" t="s">
        <v>281</v>
      </c>
      <c r="I20" s="307" t="s">
        <v>15</v>
      </c>
      <c r="J20" s="207" t="s">
        <v>29</v>
      </c>
      <c r="K20" s="376">
        <v>10</v>
      </c>
      <c r="L20" s="377" t="s">
        <v>262</v>
      </c>
      <c r="M20" s="377">
        <v>1</v>
      </c>
      <c r="N20" s="398" t="s">
        <v>262</v>
      </c>
      <c r="O20" s="192">
        <f>+'[1]25''02월'!P18</f>
        <v>242000</v>
      </c>
      <c r="P20" s="193">
        <f>+'[1]25''02월'!Q18</f>
        <v>40</v>
      </c>
      <c r="Q20" s="194">
        <f t="shared" si="4"/>
        <v>9680000</v>
      </c>
      <c r="R20" s="195">
        <v>242000</v>
      </c>
      <c r="S20" s="196">
        <v>50</v>
      </c>
      <c r="T20" s="208">
        <f t="shared" si="0"/>
        <v>12100000</v>
      </c>
      <c r="U20" s="198">
        <v>242000</v>
      </c>
      <c r="V20" s="199">
        <v>31.8</v>
      </c>
      <c r="W20" s="200">
        <f t="shared" si="1"/>
        <v>7695600</v>
      </c>
      <c r="X20" s="195"/>
      <c r="Y20" s="201">
        <v>4</v>
      </c>
      <c r="Z20" s="197">
        <f t="shared" si="2"/>
        <v>0</v>
      </c>
      <c r="AA20" s="202">
        <f t="shared" si="7"/>
        <v>242000</v>
      </c>
      <c r="AB20" s="203">
        <f t="shared" si="6"/>
        <v>62.2</v>
      </c>
      <c r="AC20" s="204">
        <f t="shared" si="3"/>
        <v>15052400</v>
      </c>
      <c r="AD20" s="209"/>
      <c r="AE20" s="206"/>
      <c r="AF20" s="206"/>
    </row>
    <row r="21" spans="2:32" x14ac:dyDescent="0.3">
      <c r="B21" s="487" t="s">
        <v>173</v>
      </c>
      <c r="C21" s="189" t="s">
        <v>174</v>
      </c>
      <c r="D21" s="189" t="s">
        <v>175</v>
      </c>
      <c r="E21" s="190" t="s">
        <v>176</v>
      </c>
      <c r="F21" s="190"/>
      <c r="G21" s="488"/>
      <c r="H21" s="470" t="s">
        <v>281</v>
      </c>
      <c r="I21" s="307" t="s">
        <v>15</v>
      </c>
      <c r="J21" s="207" t="s">
        <v>30</v>
      </c>
      <c r="K21" s="376">
        <v>9</v>
      </c>
      <c r="L21" s="377" t="s">
        <v>262</v>
      </c>
      <c r="M21" s="377">
        <v>1</v>
      </c>
      <c r="N21" s="398" t="s">
        <v>261</v>
      </c>
      <c r="O21" s="192">
        <f>+'[1]25''02월'!P19</f>
        <v>110000</v>
      </c>
      <c r="P21" s="193">
        <f>+'[1]25''02월'!Q19</f>
        <v>12</v>
      </c>
      <c r="Q21" s="194">
        <f t="shared" si="4"/>
        <v>1320000</v>
      </c>
      <c r="R21" s="195"/>
      <c r="S21" s="196"/>
      <c r="T21" s="208">
        <f t="shared" si="0"/>
        <v>0</v>
      </c>
      <c r="U21" s="198">
        <v>110000</v>
      </c>
      <c r="V21" s="199">
        <v>3.13</v>
      </c>
      <c r="W21" s="200">
        <f t="shared" si="1"/>
        <v>344300</v>
      </c>
      <c r="X21" s="195"/>
      <c r="Y21" s="201">
        <v>0.1</v>
      </c>
      <c r="Z21" s="197">
        <f t="shared" si="2"/>
        <v>0</v>
      </c>
      <c r="AA21" s="202">
        <f t="shared" si="7"/>
        <v>110000</v>
      </c>
      <c r="AB21" s="203">
        <f t="shared" si="6"/>
        <v>8.9700000000000006</v>
      </c>
      <c r="AC21" s="204">
        <f t="shared" si="3"/>
        <v>986700.00000000012</v>
      </c>
      <c r="AD21" s="209"/>
      <c r="AE21" s="206"/>
      <c r="AF21" s="206"/>
    </row>
    <row r="22" spans="2:32" x14ac:dyDescent="0.3">
      <c r="B22" s="487" t="s">
        <v>177</v>
      </c>
      <c r="C22" s="189" t="s">
        <v>180</v>
      </c>
      <c r="D22" s="189" t="s">
        <v>178</v>
      </c>
      <c r="E22" s="190" t="s">
        <v>179</v>
      </c>
      <c r="F22" s="190"/>
      <c r="G22" s="488"/>
      <c r="H22" s="470" t="s">
        <v>281</v>
      </c>
      <c r="I22" s="307" t="s">
        <v>15</v>
      </c>
      <c r="J22" s="400" t="s">
        <v>31</v>
      </c>
      <c r="K22" s="376">
        <v>1</v>
      </c>
      <c r="L22" s="377" t="s">
        <v>262</v>
      </c>
      <c r="M22" s="377">
        <v>1</v>
      </c>
      <c r="N22" s="398" t="s">
        <v>262</v>
      </c>
      <c r="O22" s="192">
        <f>+'[1]25''02월'!P20</f>
        <v>91000</v>
      </c>
      <c r="P22" s="193">
        <f>+'[1]25''02월'!Q20</f>
        <v>55</v>
      </c>
      <c r="Q22" s="194">
        <f t="shared" si="4"/>
        <v>5005000</v>
      </c>
      <c r="R22" s="195"/>
      <c r="S22" s="196"/>
      <c r="T22" s="208">
        <f t="shared" si="0"/>
        <v>0</v>
      </c>
      <c r="U22" s="198">
        <v>91000</v>
      </c>
      <c r="V22" s="199">
        <v>7</v>
      </c>
      <c r="W22" s="200">
        <f t="shared" si="1"/>
        <v>637000</v>
      </c>
      <c r="X22" s="195"/>
      <c r="Y22" s="201">
        <v>2</v>
      </c>
      <c r="Z22" s="197">
        <f t="shared" si="2"/>
        <v>0</v>
      </c>
      <c r="AA22" s="202">
        <f t="shared" si="7"/>
        <v>91000</v>
      </c>
      <c r="AB22" s="203">
        <f t="shared" si="6"/>
        <v>50</v>
      </c>
      <c r="AC22" s="204">
        <f t="shared" si="3"/>
        <v>4550000</v>
      </c>
      <c r="AD22" s="209"/>
      <c r="AE22" s="206"/>
      <c r="AF22" s="206"/>
    </row>
    <row r="23" spans="2:32" ht="15.75" thickBot="1" x14ac:dyDescent="0.35">
      <c r="B23" s="490" t="s">
        <v>177</v>
      </c>
      <c r="C23" s="279" t="s">
        <v>180</v>
      </c>
      <c r="D23" s="279" t="s">
        <v>178</v>
      </c>
      <c r="E23" s="280" t="s">
        <v>179</v>
      </c>
      <c r="F23" s="280"/>
      <c r="G23" s="491"/>
      <c r="H23" s="471" t="s">
        <v>281</v>
      </c>
      <c r="I23" s="312" t="s">
        <v>15</v>
      </c>
      <c r="J23" s="408"/>
      <c r="K23" s="379">
        <v>1</v>
      </c>
      <c r="L23" s="380" t="s">
        <v>262</v>
      </c>
      <c r="M23" s="380">
        <v>1</v>
      </c>
      <c r="N23" s="399" t="s">
        <v>262</v>
      </c>
      <c r="O23" s="210">
        <f>+'[1]25''02월'!P21</f>
        <v>82727</v>
      </c>
      <c r="P23" s="211">
        <f>+'[1]25''02월'!Q21</f>
        <v>3</v>
      </c>
      <c r="Q23" s="212">
        <f t="shared" si="4"/>
        <v>248181</v>
      </c>
      <c r="R23" s="213"/>
      <c r="S23" s="214"/>
      <c r="T23" s="215">
        <f t="shared" si="0"/>
        <v>0</v>
      </c>
      <c r="U23" s="216">
        <v>82727</v>
      </c>
      <c r="V23" s="217">
        <v>3</v>
      </c>
      <c r="W23" s="218">
        <f t="shared" si="1"/>
        <v>248181</v>
      </c>
      <c r="X23" s="213"/>
      <c r="Y23" s="219">
        <v>0</v>
      </c>
      <c r="Z23" s="220">
        <f t="shared" si="2"/>
        <v>0</v>
      </c>
      <c r="AA23" s="221">
        <f t="shared" si="7"/>
        <v>82727</v>
      </c>
      <c r="AB23" s="222">
        <f t="shared" si="6"/>
        <v>0</v>
      </c>
      <c r="AC23" s="223">
        <f t="shared" si="3"/>
        <v>0</v>
      </c>
      <c r="AD23" s="224"/>
      <c r="AE23" s="206"/>
      <c r="AF23" s="206"/>
    </row>
    <row r="24" spans="2:32" x14ac:dyDescent="0.25">
      <c r="B24" s="492" t="s">
        <v>181</v>
      </c>
      <c r="C24" s="316" t="s">
        <v>182</v>
      </c>
      <c r="D24" s="316" t="s">
        <v>183</v>
      </c>
      <c r="E24" s="317" t="s">
        <v>184</v>
      </c>
      <c r="F24" s="317"/>
      <c r="G24" s="493"/>
      <c r="H24" s="472" t="s">
        <v>281</v>
      </c>
      <c r="I24" s="318" t="s">
        <v>32</v>
      </c>
      <c r="J24" s="319" t="s">
        <v>258</v>
      </c>
      <c r="K24" s="391">
        <v>200</v>
      </c>
      <c r="L24" s="394" t="s">
        <v>260</v>
      </c>
      <c r="M24" s="394">
        <v>0.5</v>
      </c>
      <c r="N24" s="394" t="s">
        <v>260</v>
      </c>
      <c r="O24" s="225">
        <f>+'[1]25''02월'!P22</f>
        <v>25000</v>
      </c>
      <c r="P24" s="226">
        <f>+'[1]25''02월'!Q22</f>
        <v>54</v>
      </c>
      <c r="Q24" s="227">
        <f t="shared" si="4"/>
        <v>1350000</v>
      </c>
      <c r="R24" s="228">
        <v>25000</v>
      </c>
      <c r="S24" s="229">
        <v>50</v>
      </c>
      <c r="T24" s="230">
        <f t="shared" si="0"/>
        <v>1250000</v>
      </c>
      <c r="U24" s="231">
        <v>25000</v>
      </c>
      <c r="V24" s="232">
        <v>43.32</v>
      </c>
      <c r="W24" s="233">
        <f t="shared" si="1"/>
        <v>1083000</v>
      </c>
      <c r="X24" s="228"/>
      <c r="Y24" s="234">
        <v>2.2999999999999998</v>
      </c>
      <c r="Z24" s="235">
        <f t="shared" si="2"/>
        <v>0</v>
      </c>
      <c r="AA24" s="236">
        <f t="shared" si="7"/>
        <v>25000</v>
      </c>
      <c r="AB24" s="237">
        <f t="shared" si="6"/>
        <v>62.98</v>
      </c>
      <c r="AC24" s="238">
        <f t="shared" si="3"/>
        <v>1574500</v>
      </c>
      <c r="AD24" s="239"/>
      <c r="AE24" s="206"/>
      <c r="AF24" s="206"/>
    </row>
    <row r="25" spans="2:32" ht="16.5" customHeight="1" x14ac:dyDescent="0.25">
      <c r="B25" s="487" t="s">
        <v>156</v>
      </c>
      <c r="C25" s="189" t="s">
        <v>159</v>
      </c>
      <c r="D25" s="189" t="s">
        <v>157</v>
      </c>
      <c r="E25" s="190" t="s">
        <v>158</v>
      </c>
      <c r="F25" s="190"/>
      <c r="G25" s="488"/>
      <c r="H25" s="470" t="s">
        <v>281</v>
      </c>
      <c r="I25" s="308" t="s">
        <v>32</v>
      </c>
      <c r="J25" s="191" t="s">
        <v>34</v>
      </c>
      <c r="K25" s="376">
        <v>100</v>
      </c>
      <c r="L25" s="377" t="s">
        <v>260</v>
      </c>
      <c r="M25" s="377">
        <v>0.5</v>
      </c>
      <c r="N25" s="394" t="s">
        <v>260</v>
      </c>
      <c r="O25" s="192">
        <f>+'[1]25''02월'!P23</f>
        <v>33000</v>
      </c>
      <c r="P25" s="193">
        <f>+'[1]25''02월'!Q23</f>
        <v>37</v>
      </c>
      <c r="Q25" s="194">
        <f t="shared" si="4"/>
        <v>1221000</v>
      </c>
      <c r="R25" s="195">
        <v>33000</v>
      </c>
      <c r="S25" s="196">
        <v>50</v>
      </c>
      <c r="T25" s="208">
        <f t="shared" si="0"/>
        <v>1650000</v>
      </c>
      <c r="U25" s="198">
        <v>33000</v>
      </c>
      <c r="V25" s="240">
        <v>53.79</v>
      </c>
      <c r="W25" s="200">
        <f t="shared" si="1"/>
        <v>1775070</v>
      </c>
      <c r="X25" s="195"/>
      <c r="Y25" s="201">
        <v>5.8</v>
      </c>
      <c r="Z25" s="197">
        <f t="shared" si="2"/>
        <v>0</v>
      </c>
      <c r="AA25" s="202">
        <f t="shared" si="7"/>
        <v>33000</v>
      </c>
      <c r="AB25" s="203">
        <f>+P25+S25-V25+Y25</f>
        <v>39.01</v>
      </c>
      <c r="AC25" s="204">
        <f t="shared" si="3"/>
        <v>1287330</v>
      </c>
      <c r="AD25" s="209"/>
      <c r="AE25" s="206"/>
      <c r="AF25" s="206"/>
    </row>
    <row r="26" spans="2:32" ht="17.25" customHeight="1" x14ac:dyDescent="0.3">
      <c r="B26" s="487" t="s">
        <v>177</v>
      </c>
      <c r="C26" s="189" t="s">
        <v>180</v>
      </c>
      <c r="D26" s="189" t="s">
        <v>178</v>
      </c>
      <c r="E26" s="190" t="s">
        <v>179</v>
      </c>
      <c r="F26" s="190"/>
      <c r="G26" s="488"/>
      <c r="H26" s="470" t="s">
        <v>281</v>
      </c>
      <c r="I26" s="308" t="s">
        <v>32</v>
      </c>
      <c r="J26" s="400" t="s">
        <v>35</v>
      </c>
      <c r="K26" s="376">
        <v>100</v>
      </c>
      <c r="L26" s="377" t="s">
        <v>259</v>
      </c>
      <c r="M26" s="377">
        <v>0.5</v>
      </c>
      <c r="N26" s="394" t="s">
        <v>260</v>
      </c>
      <c r="O26" s="192">
        <f>+'[1]25''02월'!P24</f>
        <v>110000</v>
      </c>
      <c r="P26" s="193">
        <f>+'[1]25''02월'!Q24</f>
        <v>13</v>
      </c>
      <c r="Q26" s="194">
        <f t="shared" si="4"/>
        <v>1430000</v>
      </c>
      <c r="R26" s="213"/>
      <c r="S26" s="214"/>
      <c r="T26" s="215">
        <f t="shared" si="0"/>
        <v>0</v>
      </c>
      <c r="U26" s="216">
        <v>110000</v>
      </c>
      <c r="V26" s="241">
        <v>13</v>
      </c>
      <c r="W26" s="218">
        <f t="shared" si="1"/>
        <v>1430000</v>
      </c>
      <c r="X26" s="195"/>
      <c r="Y26" s="219">
        <v>0</v>
      </c>
      <c r="Z26" s="220">
        <f t="shared" si="2"/>
        <v>0</v>
      </c>
      <c r="AA26" s="202">
        <f t="shared" si="7"/>
        <v>110000</v>
      </c>
      <c r="AB26" s="222">
        <f t="shared" si="6"/>
        <v>0</v>
      </c>
      <c r="AC26" s="204">
        <f t="shared" si="3"/>
        <v>0</v>
      </c>
      <c r="AD26" s="224"/>
      <c r="AE26" s="206"/>
      <c r="AF26" s="206"/>
    </row>
    <row r="27" spans="2:32" ht="17.25" customHeight="1" thickBot="1" x14ac:dyDescent="0.35">
      <c r="B27" s="494" t="s">
        <v>177</v>
      </c>
      <c r="C27" s="309" t="s">
        <v>180</v>
      </c>
      <c r="D27" s="309" t="s">
        <v>178</v>
      </c>
      <c r="E27" s="310" t="s">
        <v>179</v>
      </c>
      <c r="F27" s="310"/>
      <c r="G27" s="495"/>
      <c r="H27" s="473" t="s">
        <v>281</v>
      </c>
      <c r="I27" s="320" t="s">
        <v>32</v>
      </c>
      <c r="J27" s="401"/>
      <c r="K27" s="389">
        <v>100</v>
      </c>
      <c r="L27" s="392" t="s">
        <v>259</v>
      </c>
      <c r="M27" s="392">
        <v>0.5</v>
      </c>
      <c r="N27" s="394" t="s">
        <v>260</v>
      </c>
      <c r="O27" s="242">
        <f>+'[1]25''02월'!P25</f>
        <v>120000</v>
      </c>
      <c r="P27" s="243">
        <f>+'[1]25''02월'!Q25</f>
        <v>30</v>
      </c>
      <c r="Q27" s="244">
        <f t="shared" si="4"/>
        <v>3600000</v>
      </c>
      <c r="R27" s="245">
        <v>120000</v>
      </c>
      <c r="S27" s="246">
        <v>5</v>
      </c>
      <c r="T27" s="247">
        <f t="shared" si="0"/>
        <v>600000</v>
      </c>
      <c r="U27" s="248">
        <v>120000</v>
      </c>
      <c r="V27" s="249">
        <v>33.53</v>
      </c>
      <c r="W27" s="250">
        <f t="shared" si="1"/>
        <v>4023600</v>
      </c>
      <c r="X27" s="245"/>
      <c r="Y27" s="251">
        <v>2.5</v>
      </c>
      <c r="Z27" s="252"/>
      <c r="AA27" s="253">
        <f t="shared" si="7"/>
        <v>120000</v>
      </c>
      <c r="AB27" s="254">
        <f t="shared" si="6"/>
        <v>3.9699999999999989</v>
      </c>
      <c r="AC27" s="255">
        <f t="shared" si="3"/>
        <v>476399.99999999988</v>
      </c>
      <c r="AD27" s="256"/>
      <c r="AE27" s="206"/>
      <c r="AF27" s="206"/>
    </row>
    <row r="28" spans="2:32" x14ac:dyDescent="0.3">
      <c r="B28" s="496" t="s">
        <v>185</v>
      </c>
      <c r="C28" s="291" t="s">
        <v>186</v>
      </c>
      <c r="D28" s="291" t="s">
        <v>187</v>
      </c>
      <c r="E28" s="313" t="s">
        <v>188</v>
      </c>
      <c r="F28" s="313"/>
      <c r="G28" s="497"/>
      <c r="H28" s="474" t="s">
        <v>281</v>
      </c>
      <c r="I28" s="314" t="s">
        <v>36</v>
      </c>
      <c r="J28" s="315" t="s">
        <v>37</v>
      </c>
      <c r="K28" s="390">
        <v>1</v>
      </c>
      <c r="L28" s="396" t="s">
        <v>262</v>
      </c>
      <c r="M28" s="396">
        <v>1</v>
      </c>
      <c r="N28" s="397" t="s">
        <v>262</v>
      </c>
      <c r="O28" s="293">
        <f>+'[1]25''02월'!P26</f>
        <v>52923</v>
      </c>
      <c r="P28" s="261">
        <f>+'[1]25''02월'!Q26</f>
        <v>25</v>
      </c>
      <c r="Q28" s="262">
        <f t="shared" si="4"/>
        <v>1323075</v>
      </c>
      <c r="R28" s="263">
        <v>52923.199999999997</v>
      </c>
      <c r="S28" s="264">
        <v>50</v>
      </c>
      <c r="T28" s="265">
        <f t="shared" si="0"/>
        <v>2646160</v>
      </c>
      <c r="U28" s="266">
        <v>52923</v>
      </c>
      <c r="V28" s="267">
        <v>39</v>
      </c>
      <c r="W28" s="268">
        <f t="shared" si="1"/>
        <v>2063997</v>
      </c>
      <c r="X28" s="263"/>
      <c r="Y28" s="269">
        <v>0</v>
      </c>
      <c r="Z28" s="270">
        <f t="shared" si="2"/>
        <v>0</v>
      </c>
      <c r="AA28" s="271">
        <f t="shared" si="7"/>
        <v>52923</v>
      </c>
      <c r="AB28" s="272">
        <f t="shared" si="6"/>
        <v>36</v>
      </c>
      <c r="AC28" s="273">
        <f t="shared" si="3"/>
        <v>1905228</v>
      </c>
      <c r="AD28" s="274"/>
      <c r="AE28" s="206"/>
      <c r="AF28" s="206"/>
    </row>
    <row r="29" spans="2:32" ht="17.649999999999999" customHeight="1" x14ac:dyDescent="0.3">
      <c r="B29" s="487" t="s">
        <v>185</v>
      </c>
      <c r="C29" s="189" t="s">
        <v>186</v>
      </c>
      <c r="D29" s="189" t="s">
        <v>187</v>
      </c>
      <c r="E29" s="190" t="s">
        <v>188</v>
      </c>
      <c r="F29" s="190"/>
      <c r="G29" s="488"/>
      <c r="H29" s="470" t="s">
        <v>281</v>
      </c>
      <c r="I29" s="308" t="s">
        <v>36</v>
      </c>
      <c r="J29" s="207" t="s">
        <v>38</v>
      </c>
      <c r="K29" s="376">
        <v>4</v>
      </c>
      <c r="L29" s="377" t="s">
        <v>262</v>
      </c>
      <c r="M29" s="377">
        <v>2</v>
      </c>
      <c r="N29" s="398" t="s">
        <v>262</v>
      </c>
      <c r="O29" s="258">
        <f>+'[1]25''02월'!P27</f>
        <v>94430</v>
      </c>
      <c r="P29" s="193">
        <f>+'[1]25''02월'!Q27</f>
        <v>126</v>
      </c>
      <c r="Q29" s="194">
        <f t="shared" si="4"/>
        <v>11898180</v>
      </c>
      <c r="R29" s="195">
        <v>94429.5</v>
      </c>
      <c r="S29" s="196">
        <v>100</v>
      </c>
      <c r="T29" s="208">
        <f t="shared" si="0"/>
        <v>9442950</v>
      </c>
      <c r="U29" s="198">
        <v>94430</v>
      </c>
      <c r="V29" s="199">
        <v>109</v>
      </c>
      <c r="W29" s="200">
        <f t="shared" si="1"/>
        <v>10292870</v>
      </c>
      <c r="X29" s="195"/>
      <c r="Y29" s="201">
        <v>0</v>
      </c>
      <c r="Z29" s="197">
        <f t="shared" si="2"/>
        <v>0</v>
      </c>
      <c r="AA29" s="202">
        <f t="shared" si="7"/>
        <v>94430</v>
      </c>
      <c r="AB29" s="203">
        <f t="shared" si="6"/>
        <v>117</v>
      </c>
      <c r="AC29" s="204">
        <f t="shared" si="3"/>
        <v>11048310</v>
      </c>
      <c r="AD29" s="209"/>
      <c r="AE29" s="206"/>
      <c r="AF29" s="206"/>
    </row>
    <row r="30" spans="2:32" ht="17.649999999999999" customHeight="1" x14ac:dyDescent="0.3">
      <c r="B30" s="487" t="s">
        <v>185</v>
      </c>
      <c r="C30" s="189" t="s">
        <v>186</v>
      </c>
      <c r="D30" s="189" t="s">
        <v>187</v>
      </c>
      <c r="E30" s="190" t="s">
        <v>188</v>
      </c>
      <c r="F30" s="190"/>
      <c r="G30" s="488"/>
      <c r="H30" s="470" t="s">
        <v>281</v>
      </c>
      <c r="I30" s="308" t="s">
        <v>36</v>
      </c>
      <c r="J30" s="207" t="s">
        <v>39</v>
      </c>
      <c r="K30" s="376">
        <v>1</v>
      </c>
      <c r="L30" s="377" t="s">
        <v>262</v>
      </c>
      <c r="M30" s="377">
        <v>1</v>
      </c>
      <c r="N30" s="398" t="s">
        <v>262</v>
      </c>
      <c r="O30" s="258">
        <f>+'[1]25''02월'!P29</f>
        <v>55377</v>
      </c>
      <c r="P30" s="193">
        <f>+'[1]25''02월'!Q29</f>
        <v>51</v>
      </c>
      <c r="Q30" s="194">
        <f t="shared" si="4"/>
        <v>2824227</v>
      </c>
      <c r="R30" s="195">
        <v>55377.3</v>
      </c>
      <c r="S30" s="196">
        <v>50</v>
      </c>
      <c r="T30" s="208">
        <f t="shared" si="0"/>
        <v>2768865</v>
      </c>
      <c r="U30" s="198">
        <v>55377</v>
      </c>
      <c r="V30" s="199">
        <v>63</v>
      </c>
      <c r="W30" s="200">
        <f t="shared" si="1"/>
        <v>3488751</v>
      </c>
      <c r="X30" s="195"/>
      <c r="Y30" s="201">
        <v>1</v>
      </c>
      <c r="Z30" s="197">
        <f t="shared" si="2"/>
        <v>0</v>
      </c>
      <c r="AA30" s="202">
        <f t="shared" si="7"/>
        <v>55377</v>
      </c>
      <c r="AB30" s="259">
        <f t="shared" si="6"/>
        <v>39</v>
      </c>
      <c r="AC30" s="204">
        <f t="shared" si="3"/>
        <v>2159703</v>
      </c>
      <c r="AD30" s="209"/>
      <c r="AE30" s="206"/>
      <c r="AF30" s="206"/>
    </row>
    <row r="31" spans="2:32" ht="17.649999999999999" customHeight="1" x14ac:dyDescent="0.3">
      <c r="B31" s="487" t="s">
        <v>189</v>
      </c>
      <c r="C31" s="189" t="s">
        <v>190</v>
      </c>
      <c r="D31" s="189" t="s">
        <v>191</v>
      </c>
      <c r="E31" s="190" t="s">
        <v>192</v>
      </c>
      <c r="F31" s="190"/>
      <c r="G31" s="488"/>
      <c r="H31" s="470" t="s">
        <v>281</v>
      </c>
      <c r="I31" s="308" t="s">
        <v>36</v>
      </c>
      <c r="J31" s="207" t="s">
        <v>40</v>
      </c>
      <c r="K31" s="376">
        <v>3</v>
      </c>
      <c r="L31" s="377" t="s">
        <v>262</v>
      </c>
      <c r="M31" s="377">
        <v>1</v>
      </c>
      <c r="N31" s="398" t="s">
        <v>262</v>
      </c>
      <c r="O31" s="258">
        <f>+'[1]25''02월'!P30</f>
        <v>55648</v>
      </c>
      <c r="P31" s="193">
        <f>+'[1]25''02월'!Q30</f>
        <v>81</v>
      </c>
      <c r="Q31" s="194">
        <f t="shared" si="4"/>
        <v>4507488</v>
      </c>
      <c r="R31" s="195"/>
      <c r="S31" s="196"/>
      <c r="T31" s="208">
        <f t="shared" si="0"/>
        <v>0</v>
      </c>
      <c r="U31" s="198">
        <v>55648</v>
      </c>
      <c r="V31" s="199">
        <v>12</v>
      </c>
      <c r="W31" s="200">
        <f t="shared" si="1"/>
        <v>667776</v>
      </c>
      <c r="X31" s="195"/>
      <c r="Y31" s="201">
        <v>0</v>
      </c>
      <c r="Z31" s="197">
        <f t="shared" si="2"/>
        <v>0</v>
      </c>
      <c r="AA31" s="202">
        <f t="shared" si="7"/>
        <v>55648</v>
      </c>
      <c r="AB31" s="203">
        <f t="shared" si="6"/>
        <v>69</v>
      </c>
      <c r="AC31" s="204">
        <f t="shared" si="3"/>
        <v>3839712</v>
      </c>
      <c r="AD31" s="209"/>
      <c r="AE31" s="206"/>
      <c r="AF31" s="206"/>
    </row>
    <row r="32" spans="2:32" ht="17.649999999999999" customHeight="1" x14ac:dyDescent="0.3">
      <c r="B32" s="487" t="s">
        <v>173</v>
      </c>
      <c r="C32" s="189" t="s">
        <v>174</v>
      </c>
      <c r="D32" s="189" t="s">
        <v>175</v>
      </c>
      <c r="E32" s="190" t="s">
        <v>176</v>
      </c>
      <c r="F32" s="190"/>
      <c r="G32" s="488"/>
      <c r="H32" s="470" t="s">
        <v>281</v>
      </c>
      <c r="I32" s="308" t="s">
        <v>36</v>
      </c>
      <c r="J32" s="400" t="s">
        <v>41</v>
      </c>
      <c r="K32" s="376">
        <v>8</v>
      </c>
      <c r="L32" s="377" t="s">
        <v>262</v>
      </c>
      <c r="M32" s="377">
        <v>1</v>
      </c>
      <c r="N32" s="398" t="s">
        <v>262</v>
      </c>
      <c r="O32" s="258">
        <f>+'[1]25''02월'!P31</f>
        <v>100000</v>
      </c>
      <c r="P32" s="193">
        <f>+'[1]25''02월'!Q31</f>
        <v>16</v>
      </c>
      <c r="Q32" s="194">
        <f t="shared" si="4"/>
        <v>1600000</v>
      </c>
      <c r="R32" s="195"/>
      <c r="S32" s="196"/>
      <c r="T32" s="208">
        <f t="shared" si="0"/>
        <v>0</v>
      </c>
      <c r="U32" s="198">
        <v>100000</v>
      </c>
      <c r="V32" s="199">
        <v>10.74</v>
      </c>
      <c r="W32" s="200">
        <f t="shared" si="1"/>
        <v>1074000</v>
      </c>
      <c r="X32" s="195"/>
      <c r="Y32" s="201">
        <v>1.7</v>
      </c>
      <c r="Z32" s="197">
        <f t="shared" si="2"/>
        <v>0</v>
      </c>
      <c r="AA32" s="202">
        <f t="shared" si="7"/>
        <v>100000</v>
      </c>
      <c r="AB32" s="203">
        <f t="shared" si="6"/>
        <v>6.96</v>
      </c>
      <c r="AC32" s="204">
        <f t="shared" si="3"/>
        <v>696000</v>
      </c>
      <c r="AD32" s="209"/>
      <c r="AE32" s="206"/>
      <c r="AF32" s="206"/>
    </row>
    <row r="33" spans="2:32" ht="17.649999999999999" customHeight="1" x14ac:dyDescent="0.3">
      <c r="B33" s="487" t="s">
        <v>173</v>
      </c>
      <c r="C33" s="189" t="s">
        <v>174</v>
      </c>
      <c r="D33" s="189" t="s">
        <v>175</v>
      </c>
      <c r="E33" s="190" t="s">
        <v>176</v>
      </c>
      <c r="F33" s="190"/>
      <c r="G33" s="488"/>
      <c r="H33" s="470" t="s">
        <v>281</v>
      </c>
      <c r="I33" s="308" t="s">
        <v>36</v>
      </c>
      <c r="J33" s="400"/>
      <c r="K33" s="376">
        <v>8</v>
      </c>
      <c r="L33" s="377" t="s">
        <v>261</v>
      </c>
      <c r="M33" s="377">
        <v>1</v>
      </c>
      <c r="N33" s="398" t="s">
        <v>261</v>
      </c>
      <c r="O33" s="258">
        <f>+'[1]25''02월'!P32</f>
        <v>121000</v>
      </c>
      <c r="P33" s="193">
        <f>+'[1]25''02월'!Q32</f>
        <v>50</v>
      </c>
      <c r="Q33" s="194">
        <f t="shared" si="4"/>
        <v>6050000</v>
      </c>
      <c r="R33" s="195"/>
      <c r="S33" s="196"/>
      <c r="T33" s="208">
        <f t="shared" si="0"/>
        <v>0</v>
      </c>
      <c r="U33" s="198">
        <v>121000</v>
      </c>
      <c r="V33" s="199">
        <v>0</v>
      </c>
      <c r="W33" s="200">
        <f t="shared" si="1"/>
        <v>0</v>
      </c>
      <c r="X33" s="195"/>
      <c r="Y33" s="201">
        <v>0</v>
      </c>
      <c r="Z33" s="197">
        <f t="shared" si="2"/>
        <v>0</v>
      </c>
      <c r="AA33" s="202">
        <f t="shared" si="7"/>
        <v>121000</v>
      </c>
      <c r="AB33" s="203">
        <f t="shared" si="6"/>
        <v>50</v>
      </c>
      <c r="AC33" s="204">
        <f t="shared" si="3"/>
        <v>6050000</v>
      </c>
      <c r="AD33" s="209"/>
      <c r="AE33" s="206"/>
      <c r="AF33" s="206"/>
    </row>
    <row r="34" spans="2:32" ht="18" customHeight="1" thickBot="1" x14ac:dyDescent="0.35">
      <c r="B34" s="498" t="s">
        <v>155</v>
      </c>
      <c r="C34" s="357" t="s">
        <v>154</v>
      </c>
      <c r="D34" s="357" t="s">
        <v>154</v>
      </c>
      <c r="E34" s="358" t="s">
        <v>154</v>
      </c>
      <c r="F34" s="280"/>
      <c r="G34" s="491"/>
      <c r="H34" s="471" t="s">
        <v>281</v>
      </c>
      <c r="I34" s="321" t="s">
        <v>36</v>
      </c>
      <c r="J34" s="322" t="s">
        <v>42</v>
      </c>
      <c r="K34" s="379">
        <v>6</v>
      </c>
      <c r="L34" s="380" t="s">
        <v>262</v>
      </c>
      <c r="M34" s="380">
        <v>1</v>
      </c>
      <c r="N34" s="399" t="s">
        <v>262</v>
      </c>
      <c r="O34" s="323">
        <f>+'[1]25''02월'!P33</f>
        <v>9616</v>
      </c>
      <c r="P34" s="211">
        <f>+'[1]25''02월'!Q33</f>
        <v>52</v>
      </c>
      <c r="Q34" s="212">
        <f t="shared" si="4"/>
        <v>500032</v>
      </c>
      <c r="R34" s="213"/>
      <c r="S34" s="214"/>
      <c r="T34" s="215">
        <f t="shared" si="0"/>
        <v>0</v>
      </c>
      <c r="U34" s="216">
        <v>9616</v>
      </c>
      <c r="V34" s="241">
        <v>27.5</v>
      </c>
      <c r="W34" s="218">
        <f t="shared" si="1"/>
        <v>264440</v>
      </c>
      <c r="X34" s="213"/>
      <c r="Y34" s="219">
        <v>1.5</v>
      </c>
      <c r="Z34" s="220">
        <f t="shared" si="2"/>
        <v>0</v>
      </c>
      <c r="AA34" s="221">
        <f t="shared" si="7"/>
        <v>9616</v>
      </c>
      <c r="AB34" s="222">
        <f t="shared" si="6"/>
        <v>26</v>
      </c>
      <c r="AC34" s="223">
        <f t="shared" si="3"/>
        <v>250016</v>
      </c>
      <c r="AD34" s="224"/>
      <c r="AE34" s="206"/>
      <c r="AF34" s="206"/>
    </row>
    <row r="35" spans="2:32" x14ac:dyDescent="0.25">
      <c r="B35" s="492" t="s">
        <v>193</v>
      </c>
      <c r="C35" s="316" t="s">
        <v>194</v>
      </c>
      <c r="D35" s="316" t="s">
        <v>195</v>
      </c>
      <c r="E35" s="317" t="s">
        <v>196</v>
      </c>
      <c r="F35" s="317"/>
      <c r="G35" s="493"/>
      <c r="H35" s="472" t="s">
        <v>284</v>
      </c>
      <c r="I35" s="324" t="s">
        <v>43</v>
      </c>
      <c r="J35" s="319" t="s">
        <v>44</v>
      </c>
      <c r="K35" s="391">
        <v>4</v>
      </c>
      <c r="L35" s="394" t="s">
        <v>264</v>
      </c>
      <c r="M35" s="394">
        <v>4</v>
      </c>
      <c r="N35" s="395" t="s">
        <v>264</v>
      </c>
      <c r="O35" s="225">
        <f>+'[1]25''02월'!P34</f>
        <v>4950</v>
      </c>
      <c r="P35" s="226">
        <f>+'[1]25''02월'!Q34</f>
        <v>84</v>
      </c>
      <c r="Q35" s="227">
        <f t="shared" si="4"/>
        <v>415800</v>
      </c>
      <c r="R35" s="228"/>
      <c r="S35" s="229"/>
      <c r="T35" s="230">
        <f t="shared" si="0"/>
        <v>0</v>
      </c>
      <c r="U35" s="231">
        <v>4950</v>
      </c>
      <c r="V35" s="257">
        <v>20</v>
      </c>
      <c r="W35" s="233">
        <f t="shared" si="1"/>
        <v>99000</v>
      </c>
      <c r="X35" s="228"/>
      <c r="Y35" s="234">
        <v>0</v>
      </c>
      <c r="Z35" s="235">
        <f t="shared" si="2"/>
        <v>0</v>
      </c>
      <c r="AA35" s="236">
        <f t="shared" si="7"/>
        <v>4950</v>
      </c>
      <c r="AB35" s="237">
        <f t="shared" si="6"/>
        <v>64</v>
      </c>
      <c r="AC35" s="238">
        <f t="shared" si="3"/>
        <v>316800</v>
      </c>
      <c r="AD35" s="239"/>
      <c r="AE35" s="206"/>
      <c r="AF35" s="206"/>
    </row>
    <row r="36" spans="2:32" x14ac:dyDescent="0.25">
      <c r="B36" s="487" t="s">
        <v>193</v>
      </c>
      <c r="C36" s="189" t="s">
        <v>194</v>
      </c>
      <c r="D36" s="189" t="s">
        <v>195</v>
      </c>
      <c r="E36" s="190" t="s">
        <v>196</v>
      </c>
      <c r="F36" s="190"/>
      <c r="G36" s="488"/>
      <c r="H36" s="470" t="s">
        <v>284</v>
      </c>
      <c r="I36" s="307" t="s">
        <v>43</v>
      </c>
      <c r="J36" s="191" t="s">
        <v>45</v>
      </c>
      <c r="K36" s="376">
        <v>4</v>
      </c>
      <c r="L36" s="377" t="s">
        <v>263</v>
      </c>
      <c r="M36" s="377">
        <v>4</v>
      </c>
      <c r="N36" s="378" t="s">
        <v>263</v>
      </c>
      <c r="O36" s="192">
        <f>+'[1]25''02월'!P35</f>
        <v>4950</v>
      </c>
      <c r="P36" s="193">
        <f>+'[1]25''02월'!Q35</f>
        <v>20</v>
      </c>
      <c r="Q36" s="194">
        <f t="shared" si="4"/>
        <v>99000</v>
      </c>
      <c r="R36" s="195">
        <v>4950</v>
      </c>
      <c r="S36" s="196">
        <v>24</v>
      </c>
      <c r="T36" s="208">
        <f t="shared" si="0"/>
        <v>118800</v>
      </c>
      <c r="U36" s="198">
        <v>4950</v>
      </c>
      <c r="V36" s="199">
        <v>12</v>
      </c>
      <c r="W36" s="200">
        <f t="shared" si="1"/>
        <v>59400</v>
      </c>
      <c r="X36" s="195"/>
      <c r="Y36" s="201">
        <v>-4</v>
      </c>
      <c r="Z36" s="197">
        <f t="shared" si="2"/>
        <v>0</v>
      </c>
      <c r="AA36" s="202">
        <f t="shared" si="7"/>
        <v>4950</v>
      </c>
      <c r="AB36" s="203">
        <f t="shared" si="6"/>
        <v>28</v>
      </c>
      <c r="AC36" s="204">
        <f t="shared" si="3"/>
        <v>138600</v>
      </c>
      <c r="AD36" s="209" t="s">
        <v>144</v>
      </c>
      <c r="AE36" s="206"/>
      <c r="AF36" s="206"/>
    </row>
    <row r="37" spans="2:32" x14ac:dyDescent="0.3">
      <c r="B37" s="485" t="s">
        <v>274</v>
      </c>
      <c r="C37" s="355" t="s">
        <v>154</v>
      </c>
      <c r="D37" s="363" t="s">
        <v>275</v>
      </c>
      <c r="E37" s="388" t="s">
        <v>276</v>
      </c>
      <c r="F37" s="190"/>
      <c r="G37" s="488"/>
      <c r="H37" s="470" t="s">
        <v>284</v>
      </c>
      <c r="I37" s="307" t="s">
        <v>43</v>
      </c>
      <c r="J37" s="207" t="s">
        <v>46</v>
      </c>
      <c r="K37" s="376">
        <v>2</v>
      </c>
      <c r="L37" s="377" t="s">
        <v>264</v>
      </c>
      <c r="M37" s="377">
        <v>2</v>
      </c>
      <c r="N37" s="378" t="s">
        <v>264</v>
      </c>
      <c r="O37" s="192">
        <f>+'[1]25''02월'!P36</f>
        <v>5500</v>
      </c>
      <c r="P37" s="193">
        <f>+'[1]25''02월'!Q36</f>
        <v>188</v>
      </c>
      <c r="Q37" s="194">
        <f t="shared" si="4"/>
        <v>1034000</v>
      </c>
      <c r="R37" s="195"/>
      <c r="S37" s="196"/>
      <c r="T37" s="208">
        <f t="shared" si="0"/>
        <v>0</v>
      </c>
      <c r="U37" s="198">
        <v>5500</v>
      </c>
      <c r="V37" s="199">
        <v>38</v>
      </c>
      <c r="W37" s="200">
        <f t="shared" si="1"/>
        <v>209000</v>
      </c>
      <c r="X37" s="195"/>
      <c r="Y37" s="201">
        <v>0</v>
      </c>
      <c r="Z37" s="197">
        <f t="shared" si="2"/>
        <v>0</v>
      </c>
      <c r="AA37" s="202">
        <f t="shared" si="7"/>
        <v>5500</v>
      </c>
      <c r="AB37" s="203">
        <f t="shared" si="6"/>
        <v>150</v>
      </c>
      <c r="AC37" s="204">
        <f t="shared" si="3"/>
        <v>825000</v>
      </c>
      <c r="AD37" s="209"/>
      <c r="AE37" s="206"/>
      <c r="AF37" s="206"/>
    </row>
    <row r="38" spans="2:32" x14ac:dyDescent="0.3">
      <c r="B38" s="487" t="s">
        <v>193</v>
      </c>
      <c r="C38" s="189" t="s">
        <v>194</v>
      </c>
      <c r="D38" s="189" t="s">
        <v>195</v>
      </c>
      <c r="E38" s="190" t="s">
        <v>196</v>
      </c>
      <c r="F38" s="190"/>
      <c r="G38" s="488"/>
      <c r="H38" s="470" t="s">
        <v>284</v>
      </c>
      <c r="I38" s="307" t="s">
        <v>43</v>
      </c>
      <c r="J38" s="207" t="s">
        <v>47</v>
      </c>
      <c r="K38" s="376">
        <v>10</v>
      </c>
      <c r="L38" s="377" t="s">
        <v>264</v>
      </c>
      <c r="M38" s="377">
        <v>10</v>
      </c>
      <c r="N38" s="378" t="s">
        <v>264</v>
      </c>
      <c r="O38" s="192">
        <f>+'[1]25''02월'!P37</f>
        <v>550</v>
      </c>
      <c r="P38" s="193">
        <f>+'[1]25''02월'!Q37</f>
        <v>960</v>
      </c>
      <c r="Q38" s="194">
        <f t="shared" si="4"/>
        <v>528000</v>
      </c>
      <c r="R38" s="195"/>
      <c r="S38" s="196"/>
      <c r="T38" s="208">
        <f t="shared" si="0"/>
        <v>0</v>
      </c>
      <c r="U38" s="198">
        <v>550</v>
      </c>
      <c r="V38" s="199">
        <v>90</v>
      </c>
      <c r="W38" s="200">
        <f t="shared" si="1"/>
        <v>49500</v>
      </c>
      <c r="X38" s="195"/>
      <c r="Y38" s="201">
        <v>0</v>
      </c>
      <c r="Z38" s="197">
        <f t="shared" si="2"/>
        <v>0</v>
      </c>
      <c r="AA38" s="202">
        <f t="shared" si="7"/>
        <v>550</v>
      </c>
      <c r="AB38" s="203">
        <f t="shared" si="6"/>
        <v>870</v>
      </c>
      <c r="AC38" s="204">
        <f t="shared" si="3"/>
        <v>478500</v>
      </c>
      <c r="AD38" s="209"/>
      <c r="AE38" s="206"/>
      <c r="AF38" s="206"/>
    </row>
    <row r="39" spans="2:32" x14ac:dyDescent="0.25">
      <c r="B39" s="487" t="s">
        <v>197</v>
      </c>
      <c r="C39" s="189" t="s">
        <v>198</v>
      </c>
      <c r="D39" s="189" t="s">
        <v>199</v>
      </c>
      <c r="E39" s="190" t="s">
        <v>200</v>
      </c>
      <c r="F39" s="190"/>
      <c r="G39" s="488"/>
      <c r="H39" s="470" t="s">
        <v>284</v>
      </c>
      <c r="I39" s="307" t="s">
        <v>43</v>
      </c>
      <c r="J39" s="191" t="s">
        <v>48</v>
      </c>
      <c r="K39" s="376">
        <v>4</v>
      </c>
      <c r="L39" s="377" t="s">
        <v>264</v>
      </c>
      <c r="M39" s="377">
        <v>4</v>
      </c>
      <c r="N39" s="378" t="s">
        <v>264</v>
      </c>
      <c r="O39" s="192">
        <f>+'[1]25''02월'!P38</f>
        <v>9000</v>
      </c>
      <c r="P39" s="193">
        <f>+'[1]25''02월'!Q38</f>
        <v>168</v>
      </c>
      <c r="Q39" s="194">
        <f t="shared" si="4"/>
        <v>1512000</v>
      </c>
      <c r="R39" s="195"/>
      <c r="S39" s="196"/>
      <c r="T39" s="208">
        <f t="shared" si="0"/>
        <v>0</v>
      </c>
      <c r="U39" s="198">
        <v>9000</v>
      </c>
      <c r="V39" s="199">
        <v>8</v>
      </c>
      <c r="W39" s="200">
        <f t="shared" si="1"/>
        <v>72000</v>
      </c>
      <c r="X39" s="195"/>
      <c r="Y39" s="201">
        <v>0</v>
      </c>
      <c r="Z39" s="197">
        <f t="shared" si="2"/>
        <v>0</v>
      </c>
      <c r="AA39" s="202">
        <f t="shared" si="7"/>
        <v>9000</v>
      </c>
      <c r="AB39" s="203">
        <f t="shared" si="6"/>
        <v>160</v>
      </c>
      <c r="AC39" s="204">
        <f t="shared" si="3"/>
        <v>1440000</v>
      </c>
      <c r="AD39" s="209"/>
      <c r="AE39" s="206"/>
      <c r="AF39" s="206"/>
    </row>
    <row r="40" spans="2:32" ht="15.75" thickBot="1" x14ac:dyDescent="0.35">
      <c r="B40" s="494" t="s">
        <v>168</v>
      </c>
      <c r="C40" s="309" t="s">
        <v>170</v>
      </c>
      <c r="D40" s="309"/>
      <c r="E40" s="310" t="s">
        <v>169</v>
      </c>
      <c r="F40" s="310"/>
      <c r="G40" s="495"/>
      <c r="H40" s="473" t="s">
        <v>284</v>
      </c>
      <c r="I40" s="325" t="s">
        <v>43</v>
      </c>
      <c r="J40" s="326" t="s">
        <v>49</v>
      </c>
      <c r="K40" s="389">
        <v>2</v>
      </c>
      <c r="L40" s="392" t="s">
        <v>264</v>
      </c>
      <c r="M40" s="392">
        <v>2</v>
      </c>
      <c r="N40" s="393" t="s">
        <v>264</v>
      </c>
      <c r="O40" s="242">
        <f>+'[1]25''02월'!P39</f>
        <v>107250</v>
      </c>
      <c r="P40" s="243">
        <f>+'[1]25''02월'!Q39</f>
        <v>28</v>
      </c>
      <c r="Q40" s="244">
        <f t="shared" si="4"/>
        <v>3003000</v>
      </c>
      <c r="R40" s="245"/>
      <c r="S40" s="246"/>
      <c r="T40" s="247">
        <f t="shared" si="0"/>
        <v>0</v>
      </c>
      <c r="U40" s="248">
        <v>107250</v>
      </c>
      <c r="V40" s="249">
        <v>0</v>
      </c>
      <c r="W40" s="250">
        <f t="shared" si="1"/>
        <v>0</v>
      </c>
      <c r="X40" s="245"/>
      <c r="Y40" s="251">
        <v>0</v>
      </c>
      <c r="Z40" s="252">
        <f t="shared" si="2"/>
        <v>0</v>
      </c>
      <c r="AA40" s="253">
        <f t="shared" si="7"/>
        <v>107250</v>
      </c>
      <c r="AB40" s="254">
        <f t="shared" si="6"/>
        <v>28</v>
      </c>
      <c r="AC40" s="255">
        <f t="shared" si="3"/>
        <v>3003000</v>
      </c>
      <c r="AD40" s="256"/>
      <c r="AE40" s="206"/>
      <c r="AF40" s="206"/>
    </row>
    <row r="41" spans="2:32" ht="16.5" customHeight="1" x14ac:dyDescent="0.3">
      <c r="B41" s="496" t="s">
        <v>201</v>
      </c>
      <c r="C41" s="291" t="s">
        <v>202</v>
      </c>
      <c r="D41" s="291" t="s">
        <v>203</v>
      </c>
      <c r="E41" s="313" t="s">
        <v>204</v>
      </c>
      <c r="F41" s="313"/>
      <c r="G41" s="497"/>
      <c r="H41" s="474" t="s">
        <v>267</v>
      </c>
      <c r="I41" s="420" t="s">
        <v>50</v>
      </c>
      <c r="J41" s="423" t="s">
        <v>51</v>
      </c>
      <c r="K41" s="390">
        <v>2400</v>
      </c>
      <c r="L41" s="396" t="s">
        <v>287</v>
      </c>
      <c r="M41" s="396">
        <v>1</v>
      </c>
      <c r="N41" s="397" t="s">
        <v>287</v>
      </c>
      <c r="O41" s="293">
        <f>+'[1]25''02월'!P40</f>
        <v>1271</v>
      </c>
      <c r="P41" s="261">
        <f>+'[1]25''02월'!Q40</f>
        <v>1106</v>
      </c>
      <c r="Q41" s="262">
        <f t="shared" si="4"/>
        <v>1405726</v>
      </c>
      <c r="R41" s="263"/>
      <c r="S41" s="264"/>
      <c r="T41" s="265">
        <f t="shared" si="0"/>
        <v>0</v>
      </c>
      <c r="U41" s="266">
        <v>1271</v>
      </c>
      <c r="V41" s="267">
        <v>1100</v>
      </c>
      <c r="W41" s="268">
        <f t="shared" si="1"/>
        <v>1398100</v>
      </c>
      <c r="X41" s="263"/>
      <c r="Y41" s="269">
        <v>0</v>
      </c>
      <c r="Z41" s="270">
        <f t="shared" si="2"/>
        <v>0</v>
      </c>
      <c r="AA41" s="271">
        <f t="shared" si="7"/>
        <v>1271</v>
      </c>
      <c r="AB41" s="272">
        <f>+P41+S41-V41+Y41</f>
        <v>6</v>
      </c>
      <c r="AC41" s="273">
        <f t="shared" si="3"/>
        <v>7626</v>
      </c>
      <c r="AD41" s="274"/>
      <c r="AE41" s="206"/>
      <c r="AF41" s="206"/>
    </row>
    <row r="42" spans="2:32" ht="16.5" customHeight="1" x14ac:dyDescent="0.3">
      <c r="B42" s="487" t="s">
        <v>201</v>
      </c>
      <c r="C42" s="189" t="s">
        <v>202</v>
      </c>
      <c r="D42" s="189" t="s">
        <v>203</v>
      </c>
      <c r="E42" s="190" t="s">
        <v>204</v>
      </c>
      <c r="F42" s="190"/>
      <c r="G42" s="488"/>
      <c r="H42" s="470" t="s">
        <v>267</v>
      </c>
      <c r="I42" s="421"/>
      <c r="J42" s="400"/>
      <c r="K42" s="376">
        <v>2400</v>
      </c>
      <c r="L42" s="377" t="s">
        <v>286</v>
      </c>
      <c r="M42" s="377">
        <v>1</v>
      </c>
      <c r="N42" s="398" t="s">
        <v>286</v>
      </c>
      <c r="O42" s="258">
        <f>+'[1]25''02월'!P41</f>
        <v>1121</v>
      </c>
      <c r="P42" s="193">
        <f>+'[1]25''02월'!Q41</f>
        <v>12000</v>
      </c>
      <c r="Q42" s="194">
        <f t="shared" si="4"/>
        <v>13452000</v>
      </c>
      <c r="R42" s="195"/>
      <c r="S42" s="196"/>
      <c r="T42" s="208">
        <f t="shared" si="0"/>
        <v>0</v>
      </c>
      <c r="U42" s="198">
        <v>1121</v>
      </c>
      <c r="V42" s="199">
        <v>0</v>
      </c>
      <c r="W42" s="200">
        <f t="shared" si="1"/>
        <v>0</v>
      </c>
      <c r="X42" s="195"/>
      <c r="Y42" s="201">
        <v>0</v>
      </c>
      <c r="Z42" s="197">
        <f t="shared" si="2"/>
        <v>0</v>
      </c>
      <c r="AA42" s="202">
        <f t="shared" si="7"/>
        <v>1121</v>
      </c>
      <c r="AB42" s="203">
        <f>+P42+S42-V42+Y42</f>
        <v>12000</v>
      </c>
      <c r="AC42" s="204">
        <f t="shared" si="3"/>
        <v>13452000</v>
      </c>
      <c r="AD42" s="209"/>
      <c r="AE42" s="206"/>
      <c r="AF42" s="206"/>
    </row>
    <row r="43" spans="2:32" x14ac:dyDescent="0.3">
      <c r="B43" s="487" t="s">
        <v>201</v>
      </c>
      <c r="C43" s="189" t="s">
        <v>202</v>
      </c>
      <c r="D43" s="189" t="s">
        <v>203</v>
      </c>
      <c r="E43" s="190" t="s">
        <v>204</v>
      </c>
      <c r="F43" s="190"/>
      <c r="G43" s="488"/>
      <c r="H43" s="470" t="s">
        <v>267</v>
      </c>
      <c r="I43" s="421"/>
      <c r="J43" s="400" t="s">
        <v>52</v>
      </c>
      <c r="K43" s="376">
        <v>2400</v>
      </c>
      <c r="L43" s="377" t="s">
        <v>286</v>
      </c>
      <c r="M43" s="377">
        <v>1</v>
      </c>
      <c r="N43" s="398" t="s">
        <v>286</v>
      </c>
      <c r="O43" s="258">
        <f>+'[1]25''02월'!P42</f>
        <v>1121</v>
      </c>
      <c r="P43" s="193">
        <f>+'[1]25''02월'!Q42</f>
        <v>1419</v>
      </c>
      <c r="Q43" s="194">
        <f t="shared" si="4"/>
        <v>1590699</v>
      </c>
      <c r="R43" s="195">
        <v>1270.83333333</v>
      </c>
      <c r="S43" s="196">
        <v>2400</v>
      </c>
      <c r="T43" s="208">
        <f t="shared" si="0"/>
        <v>3049999.9999919999</v>
      </c>
      <c r="U43" s="198">
        <v>1121</v>
      </c>
      <c r="V43" s="199">
        <v>1419</v>
      </c>
      <c r="W43" s="200">
        <f t="shared" si="1"/>
        <v>1590699</v>
      </c>
      <c r="X43" s="195"/>
      <c r="Y43" s="201">
        <v>0</v>
      </c>
      <c r="Z43" s="197">
        <f t="shared" si="2"/>
        <v>0</v>
      </c>
      <c r="AA43" s="202">
        <f t="shared" si="7"/>
        <v>1121</v>
      </c>
      <c r="AB43" s="203">
        <f>+P43+S43-V43+Y43</f>
        <v>2400</v>
      </c>
      <c r="AC43" s="204">
        <f t="shared" si="3"/>
        <v>2690400</v>
      </c>
      <c r="AD43" s="205"/>
      <c r="AE43" s="206"/>
      <c r="AF43" s="206"/>
    </row>
    <row r="44" spans="2:32" x14ac:dyDescent="0.3">
      <c r="B44" s="487" t="s">
        <v>201</v>
      </c>
      <c r="C44" s="189" t="s">
        <v>202</v>
      </c>
      <c r="D44" s="189" t="s">
        <v>203</v>
      </c>
      <c r="E44" s="190" t="s">
        <v>204</v>
      </c>
      <c r="F44" s="190"/>
      <c r="G44" s="488"/>
      <c r="H44" s="470" t="s">
        <v>267</v>
      </c>
      <c r="I44" s="421"/>
      <c r="J44" s="400"/>
      <c r="K44" s="376">
        <v>2400</v>
      </c>
      <c r="L44" s="377" t="s">
        <v>286</v>
      </c>
      <c r="M44" s="377">
        <v>1</v>
      </c>
      <c r="N44" s="398" t="s">
        <v>286</v>
      </c>
      <c r="O44" s="258">
        <f>+'[1]25''02월'!P43</f>
        <v>1145.9000000000001</v>
      </c>
      <c r="P44" s="193">
        <f>+'[1]25''02월'!Q43</f>
        <v>12000</v>
      </c>
      <c r="Q44" s="194">
        <f t="shared" si="4"/>
        <v>13750800.000000002</v>
      </c>
      <c r="R44" s="195"/>
      <c r="S44" s="196"/>
      <c r="T44" s="208">
        <f t="shared" si="0"/>
        <v>0</v>
      </c>
      <c r="U44" s="198">
        <v>1146</v>
      </c>
      <c r="V44" s="199">
        <v>5100</v>
      </c>
      <c r="W44" s="200">
        <f t="shared" si="1"/>
        <v>5844600</v>
      </c>
      <c r="X44" s="195"/>
      <c r="Y44" s="201">
        <v>0</v>
      </c>
      <c r="Z44" s="197">
        <f t="shared" si="2"/>
        <v>0</v>
      </c>
      <c r="AA44" s="202">
        <f t="shared" si="7"/>
        <v>1145.9000000000001</v>
      </c>
      <c r="AB44" s="203">
        <f>+P44+S44-V44+Y44</f>
        <v>6900</v>
      </c>
      <c r="AC44" s="204">
        <f t="shared" si="3"/>
        <v>7906710.0000000009</v>
      </c>
      <c r="AD44" s="205"/>
      <c r="AE44" s="206"/>
      <c r="AF44" s="206"/>
    </row>
    <row r="45" spans="2:32" x14ac:dyDescent="0.3">
      <c r="B45" s="487" t="s">
        <v>201</v>
      </c>
      <c r="C45" s="189" t="s">
        <v>202</v>
      </c>
      <c r="D45" s="189" t="s">
        <v>203</v>
      </c>
      <c r="E45" s="190" t="s">
        <v>204</v>
      </c>
      <c r="F45" s="190"/>
      <c r="G45" s="488"/>
      <c r="H45" s="470" t="s">
        <v>267</v>
      </c>
      <c r="I45" s="421"/>
      <c r="J45" s="207" t="s">
        <v>53</v>
      </c>
      <c r="K45" s="376">
        <v>2400</v>
      </c>
      <c r="L45" s="377" t="s">
        <v>286</v>
      </c>
      <c r="M45" s="377">
        <v>1</v>
      </c>
      <c r="N45" s="398" t="s">
        <v>287</v>
      </c>
      <c r="O45" s="258">
        <f>+'[1]25''02월'!P45</f>
        <v>1145.9000000000001</v>
      </c>
      <c r="P45" s="193">
        <f>+'[1]25''02월'!Q45</f>
        <v>98243</v>
      </c>
      <c r="Q45" s="194">
        <f t="shared" si="4"/>
        <v>112576653.7</v>
      </c>
      <c r="R45" s="195">
        <v>1270.83333333</v>
      </c>
      <c r="S45" s="196">
        <v>9600</v>
      </c>
      <c r="T45" s="208">
        <f t="shared" si="0"/>
        <v>12199999.999968</v>
      </c>
      <c r="U45" s="198">
        <v>1146</v>
      </c>
      <c r="V45" s="199">
        <v>9600</v>
      </c>
      <c r="W45" s="200">
        <f t="shared" si="1"/>
        <v>11001600</v>
      </c>
      <c r="X45" s="195"/>
      <c r="Y45" s="196">
        <v>-86024</v>
      </c>
      <c r="Z45" s="197">
        <f t="shared" si="2"/>
        <v>0</v>
      </c>
      <c r="AA45" s="202">
        <f t="shared" si="7"/>
        <v>1145.9000000000001</v>
      </c>
      <c r="AB45" s="203">
        <f t="shared" ref="AB45:AB47" si="8">+P45+S45-V45+Y45</f>
        <v>12219</v>
      </c>
      <c r="AC45" s="204">
        <f t="shared" si="3"/>
        <v>14001752.100000001</v>
      </c>
      <c r="AD45" s="205" t="s">
        <v>143</v>
      </c>
      <c r="AE45" s="206"/>
      <c r="AF45" s="206"/>
    </row>
    <row r="46" spans="2:32" x14ac:dyDescent="0.25">
      <c r="B46" s="487" t="s">
        <v>205</v>
      </c>
      <c r="C46" s="189" t="s">
        <v>206</v>
      </c>
      <c r="D46" s="355" t="s">
        <v>154</v>
      </c>
      <c r="E46" s="356" t="s">
        <v>154</v>
      </c>
      <c r="F46" s="190"/>
      <c r="G46" s="488"/>
      <c r="H46" s="470" t="s">
        <v>285</v>
      </c>
      <c r="I46" s="421"/>
      <c r="J46" s="191" t="s">
        <v>54</v>
      </c>
      <c r="K46" s="376">
        <v>60100</v>
      </c>
      <c r="L46" s="377" t="s">
        <v>287</v>
      </c>
      <c r="M46" s="377">
        <v>1</v>
      </c>
      <c r="N46" s="398" t="s">
        <v>286</v>
      </c>
      <c r="O46" s="258">
        <f>+'[1]25''02월'!P46</f>
        <v>22</v>
      </c>
      <c r="P46" s="193">
        <f>+'[1]25''02월'!Q46</f>
        <v>67892</v>
      </c>
      <c r="Q46" s="194">
        <f t="shared" si="4"/>
        <v>1493624</v>
      </c>
      <c r="R46" s="195"/>
      <c r="S46" s="196"/>
      <c r="T46" s="208">
        <f t="shared" si="0"/>
        <v>0</v>
      </c>
      <c r="U46" s="198">
        <v>22</v>
      </c>
      <c r="V46" s="199">
        <v>13213</v>
      </c>
      <c r="W46" s="200">
        <f t="shared" si="1"/>
        <v>290686</v>
      </c>
      <c r="X46" s="195"/>
      <c r="Y46" s="201">
        <v>-481</v>
      </c>
      <c r="Z46" s="197">
        <f t="shared" si="2"/>
        <v>0</v>
      </c>
      <c r="AA46" s="202">
        <f t="shared" si="7"/>
        <v>22</v>
      </c>
      <c r="AB46" s="203">
        <f t="shared" si="8"/>
        <v>54198</v>
      </c>
      <c r="AC46" s="204">
        <f t="shared" si="3"/>
        <v>1192356</v>
      </c>
      <c r="AD46" s="205" t="s">
        <v>147</v>
      </c>
      <c r="AE46" s="206"/>
      <c r="AF46" s="206"/>
    </row>
    <row r="47" spans="2:32" x14ac:dyDescent="0.25">
      <c r="B47" s="487" t="s">
        <v>205</v>
      </c>
      <c r="C47" s="189" t="s">
        <v>206</v>
      </c>
      <c r="D47" s="355" t="s">
        <v>154</v>
      </c>
      <c r="E47" s="356" t="s">
        <v>154</v>
      </c>
      <c r="F47" s="190"/>
      <c r="G47" s="488"/>
      <c r="H47" s="470" t="s">
        <v>285</v>
      </c>
      <c r="I47" s="421"/>
      <c r="J47" s="191" t="s">
        <v>55</v>
      </c>
      <c r="K47" s="376">
        <v>60100</v>
      </c>
      <c r="L47" s="377" t="s">
        <v>287</v>
      </c>
      <c r="M47" s="377">
        <v>1</v>
      </c>
      <c r="N47" s="398" t="s">
        <v>286</v>
      </c>
      <c r="O47" s="258">
        <f>+'[1]25''02월'!P47</f>
        <v>22</v>
      </c>
      <c r="P47" s="193">
        <f>+'[1]25''02월'!Q47</f>
        <v>69660</v>
      </c>
      <c r="Q47" s="194">
        <f t="shared" si="4"/>
        <v>1532520</v>
      </c>
      <c r="R47" s="195"/>
      <c r="S47" s="196"/>
      <c r="T47" s="208">
        <f t="shared" si="0"/>
        <v>0</v>
      </c>
      <c r="U47" s="198">
        <v>22</v>
      </c>
      <c r="V47" s="199">
        <v>4403</v>
      </c>
      <c r="W47" s="200">
        <f t="shared" si="1"/>
        <v>96866</v>
      </c>
      <c r="X47" s="195"/>
      <c r="Y47" s="196">
        <v>-909</v>
      </c>
      <c r="Z47" s="197">
        <f t="shared" si="2"/>
        <v>0</v>
      </c>
      <c r="AA47" s="202">
        <f t="shared" si="7"/>
        <v>22</v>
      </c>
      <c r="AB47" s="203">
        <f t="shared" si="8"/>
        <v>64348</v>
      </c>
      <c r="AC47" s="204">
        <f t="shared" si="3"/>
        <v>1415656</v>
      </c>
      <c r="AD47" s="205" t="s">
        <v>147</v>
      </c>
      <c r="AE47" s="206"/>
      <c r="AF47" s="206"/>
    </row>
    <row r="48" spans="2:32" x14ac:dyDescent="0.25">
      <c r="B48" s="487" t="s">
        <v>207</v>
      </c>
      <c r="C48" s="189" t="s">
        <v>208</v>
      </c>
      <c r="D48" s="189" t="s">
        <v>209</v>
      </c>
      <c r="E48" s="190" t="s">
        <v>210</v>
      </c>
      <c r="F48" s="190"/>
      <c r="G48" s="488"/>
      <c r="H48" s="470" t="s">
        <v>267</v>
      </c>
      <c r="I48" s="421"/>
      <c r="J48" s="191" t="s">
        <v>56</v>
      </c>
      <c r="K48" s="376">
        <v>600</v>
      </c>
      <c r="L48" s="377" t="s">
        <v>287</v>
      </c>
      <c r="M48" s="377">
        <v>600</v>
      </c>
      <c r="N48" s="398" t="s">
        <v>286</v>
      </c>
      <c r="O48" s="258">
        <f>+'[1]25''02월'!P48</f>
        <v>0</v>
      </c>
      <c r="P48" s="193">
        <f>+'[1]25''02월'!Q48</f>
        <v>0</v>
      </c>
      <c r="Q48" s="194">
        <f t="shared" si="4"/>
        <v>0</v>
      </c>
      <c r="R48" s="195">
        <v>840000</v>
      </c>
      <c r="S48" s="196">
        <v>60</v>
      </c>
      <c r="T48" s="208">
        <f t="shared" si="0"/>
        <v>50400000</v>
      </c>
      <c r="U48" s="198">
        <v>840000</v>
      </c>
      <c r="V48" s="199"/>
      <c r="W48" s="200">
        <f t="shared" si="1"/>
        <v>0</v>
      </c>
      <c r="X48" s="195"/>
      <c r="Y48" s="196">
        <v>0</v>
      </c>
      <c r="Z48" s="197"/>
      <c r="AA48" s="202">
        <f t="shared" si="7"/>
        <v>0</v>
      </c>
      <c r="AB48" s="203">
        <f t="shared" si="6"/>
        <v>60</v>
      </c>
      <c r="AC48" s="204">
        <f t="shared" si="3"/>
        <v>0</v>
      </c>
      <c r="AD48" s="205"/>
      <c r="AE48" s="206"/>
      <c r="AF48" s="206"/>
    </row>
    <row r="49" spans="2:32" ht="15.75" thickBot="1" x14ac:dyDescent="0.3">
      <c r="B49" s="490" t="s">
        <v>207</v>
      </c>
      <c r="C49" s="279" t="s">
        <v>208</v>
      </c>
      <c r="D49" s="279" t="s">
        <v>209</v>
      </c>
      <c r="E49" s="280" t="s">
        <v>210</v>
      </c>
      <c r="F49" s="280"/>
      <c r="G49" s="491"/>
      <c r="H49" s="471" t="s">
        <v>267</v>
      </c>
      <c r="I49" s="422"/>
      <c r="J49" s="281" t="s">
        <v>57</v>
      </c>
      <c r="K49" s="379">
        <v>600</v>
      </c>
      <c r="L49" s="380" t="s">
        <v>286</v>
      </c>
      <c r="M49" s="380">
        <v>600</v>
      </c>
      <c r="N49" s="399" t="s">
        <v>286</v>
      </c>
      <c r="O49" s="323">
        <f>+'[1]25''02월'!P49</f>
        <v>960000</v>
      </c>
      <c r="P49" s="211">
        <f>+'[1]25''02월'!Q49</f>
        <v>18</v>
      </c>
      <c r="Q49" s="212">
        <f t="shared" si="4"/>
        <v>17280000</v>
      </c>
      <c r="R49" s="213"/>
      <c r="S49" s="214"/>
      <c r="T49" s="215">
        <f t="shared" si="0"/>
        <v>0</v>
      </c>
      <c r="U49" s="216">
        <v>960000</v>
      </c>
      <c r="V49" s="241">
        <v>13</v>
      </c>
      <c r="W49" s="218">
        <f t="shared" si="1"/>
        <v>12480000</v>
      </c>
      <c r="X49" s="213"/>
      <c r="Y49" s="214">
        <v>0</v>
      </c>
      <c r="Z49" s="220"/>
      <c r="AA49" s="221">
        <f t="shared" si="7"/>
        <v>960000</v>
      </c>
      <c r="AB49" s="222">
        <f t="shared" si="6"/>
        <v>5</v>
      </c>
      <c r="AC49" s="223">
        <f t="shared" si="3"/>
        <v>4800000</v>
      </c>
      <c r="AD49" s="278"/>
      <c r="AE49" s="206"/>
      <c r="AF49" s="206"/>
    </row>
    <row r="50" spans="2:32" ht="15.75" thickBot="1" x14ac:dyDescent="0.3">
      <c r="B50" s="499" t="s">
        <v>288</v>
      </c>
      <c r="C50" s="450" t="s">
        <v>289</v>
      </c>
      <c r="D50" s="450" t="s">
        <v>290</v>
      </c>
      <c r="E50" s="451" t="s">
        <v>291</v>
      </c>
      <c r="F50" s="451"/>
      <c r="G50" s="500"/>
      <c r="H50" s="475"/>
      <c r="I50" s="453"/>
      <c r="J50" s="454" t="s">
        <v>292</v>
      </c>
      <c r="K50" s="452">
        <v>300</v>
      </c>
      <c r="L50" s="380" t="s">
        <v>286</v>
      </c>
      <c r="M50" s="455">
        <v>300</v>
      </c>
      <c r="N50" s="399" t="s">
        <v>286</v>
      </c>
      <c r="O50" s="456"/>
      <c r="P50" s="457"/>
      <c r="Q50" s="458"/>
      <c r="R50" s="459"/>
      <c r="S50" s="460"/>
      <c r="T50" s="461"/>
      <c r="U50" s="462"/>
      <c r="V50" s="463"/>
      <c r="W50" s="464"/>
      <c r="X50" s="459"/>
      <c r="Y50" s="460"/>
      <c r="Z50" s="465"/>
      <c r="AA50" s="466"/>
      <c r="AB50" s="467"/>
      <c r="AC50" s="468"/>
      <c r="AD50" s="469"/>
      <c r="AE50" s="206"/>
      <c r="AF50" s="206"/>
    </row>
    <row r="51" spans="2:32" x14ac:dyDescent="0.25">
      <c r="B51" s="501" t="s">
        <v>154</v>
      </c>
      <c r="C51" s="359" t="s">
        <v>154</v>
      </c>
      <c r="D51" s="359" t="s">
        <v>154</v>
      </c>
      <c r="E51" s="360" t="s">
        <v>154</v>
      </c>
      <c r="F51" s="317"/>
      <c r="G51" s="493"/>
      <c r="H51" s="472" t="s">
        <v>284</v>
      </c>
      <c r="I51" s="424"/>
      <c r="J51" s="319" t="s">
        <v>58</v>
      </c>
      <c r="K51" s="391">
        <v>10</v>
      </c>
      <c r="L51" s="394" t="s">
        <v>262</v>
      </c>
      <c r="M51" s="394">
        <v>10</v>
      </c>
      <c r="N51" s="395" t="s">
        <v>262</v>
      </c>
      <c r="O51" s="225">
        <f>+'[1]25''02월'!P50</f>
        <v>8800</v>
      </c>
      <c r="P51" s="226">
        <f>+'[1]25''02월'!Q50</f>
        <v>19</v>
      </c>
      <c r="Q51" s="227">
        <f t="shared" si="4"/>
        <v>167200</v>
      </c>
      <c r="R51" s="228">
        <v>8800</v>
      </c>
      <c r="S51" s="229">
        <v>25</v>
      </c>
      <c r="T51" s="230">
        <f t="shared" si="0"/>
        <v>220000</v>
      </c>
      <c r="U51" s="231">
        <v>8800</v>
      </c>
      <c r="V51" s="257">
        <v>9</v>
      </c>
      <c r="W51" s="233">
        <f t="shared" si="1"/>
        <v>79200</v>
      </c>
      <c r="X51" s="228"/>
      <c r="Y51" s="234">
        <v>0</v>
      </c>
      <c r="Z51" s="235">
        <f t="shared" si="2"/>
        <v>0</v>
      </c>
      <c r="AA51" s="236">
        <f t="shared" si="7"/>
        <v>8800</v>
      </c>
      <c r="AB51" s="237">
        <f t="shared" si="6"/>
        <v>35</v>
      </c>
      <c r="AC51" s="238">
        <f t="shared" si="3"/>
        <v>308000</v>
      </c>
      <c r="AD51" s="327"/>
      <c r="AE51" s="206"/>
      <c r="AF51" s="206"/>
    </row>
    <row r="52" spans="2:32" x14ac:dyDescent="0.25">
      <c r="B52" s="498" t="s">
        <v>154</v>
      </c>
      <c r="C52" s="355" t="s">
        <v>154</v>
      </c>
      <c r="D52" s="355" t="s">
        <v>154</v>
      </c>
      <c r="E52" s="356" t="s">
        <v>154</v>
      </c>
      <c r="F52" s="190"/>
      <c r="G52" s="488"/>
      <c r="H52" s="470" t="s">
        <v>285</v>
      </c>
      <c r="I52" s="421"/>
      <c r="J52" s="191" t="s">
        <v>59</v>
      </c>
      <c r="K52" s="376">
        <v>100</v>
      </c>
      <c r="L52" s="377" t="s">
        <v>261</v>
      </c>
      <c r="M52" s="377">
        <v>100</v>
      </c>
      <c r="N52" s="378" t="s">
        <v>261</v>
      </c>
      <c r="O52" s="192">
        <f>+'[1]25''02월'!P51</f>
        <v>20000</v>
      </c>
      <c r="P52" s="193">
        <f>+'[1]25''02월'!Q51</f>
        <v>16</v>
      </c>
      <c r="Q52" s="194">
        <f t="shared" si="4"/>
        <v>320000</v>
      </c>
      <c r="R52" s="195">
        <v>20000</v>
      </c>
      <c r="S52" s="196">
        <v>20</v>
      </c>
      <c r="T52" s="208">
        <f t="shared" si="0"/>
        <v>400000</v>
      </c>
      <c r="U52" s="198">
        <v>20000</v>
      </c>
      <c r="V52" s="199">
        <v>11</v>
      </c>
      <c r="W52" s="200">
        <f t="shared" si="1"/>
        <v>220000</v>
      </c>
      <c r="X52" s="195"/>
      <c r="Y52" s="201">
        <v>0</v>
      </c>
      <c r="Z52" s="197">
        <f t="shared" si="2"/>
        <v>0</v>
      </c>
      <c r="AA52" s="202">
        <f t="shared" si="7"/>
        <v>20000</v>
      </c>
      <c r="AB52" s="203">
        <f t="shared" si="6"/>
        <v>25</v>
      </c>
      <c r="AC52" s="204">
        <f t="shared" si="3"/>
        <v>500000</v>
      </c>
      <c r="AD52" s="205"/>
      <c r="AE52" s="206"/>
      <c r="AF52" s="206"/>
    </row>
    <row r="53" spans="2:32" x14ac:dyDescent="0.25">
      <c r="B53" s="498" t="s">
        <v>154</v>
      </c>
      <c r="C53" s="355" t="s">
        <v>154</v>
      </c>
      <c r="D53" s="355" t="s">
        <v>154</v>
      </c>
      <c r="E53" s="356" t="s">
        <v>154</v>
      </c>
      <c r="F53" s="190"/>
      <c r="G53" s="488"/>
      <c r="H53" s="470" t="s">
        <v>284</v>
      </c>
      <c r="I53" s="421"/>
      <c r="J53" s="191" t="s">
        <v>60</v>
      </c>
      <c r="K53" s="376">
        <v>1</v>
      </c>
      <c r="L53" s="377" t="s">
        <v>264</v>
      </c>
      <c r="M53" s="377">
        <v>1</v>
      </c>
      <c r="N53" s="378" t="s">
        <v>264</v>
      </c>
      <c r="O53" s="192">
        <f>+'[1]25''02월'!P52</f>
        <v>170000</v>
      </c>
      <c r="P53" s="193">
        <f>+'[1]25''02월'!Q52</f>
        <v>3</v>
      </c>
      <c r="Q53" s="194">
        <f t="shared" si="4"/>
        <v>510000</v>
      </c>
      <c r="R53" s="195"/>
      <c r="S53" s="196"/>
      <c r="T53" s="208">
        <f t="shared" si="0"/>
        <v>0</v>
      </c>
      <c r="U53" s="198">
        <v>170000</v>
      </c>
      <c r="V53" s="241">
        <v>0</v>
      </c>
      <c r="W53" s="277">
        <f t="shared" si="1"/>
        <v>0</v>
      </c>
      <c r="X53" s="195"/>
      <c r="Y53" s="201">
        <v>0</v>
      </c>
      <c r="Z53" s="197">
        <f t="shared" si="2"/>
        <v>0</v>
      </c>
      <c r="AA53" s="202">
        <f t="shared" si="7"/>
        <v>170000</v>
      </c>
      <c r="AB53" s="203">
        <f t="shared" si="6"/>
        <v>3</v>
      </c>
      <c r="AC53" s="204">
        <f t="shared" si="3"/>
        <v>510000</v>
      </c>
      <c r="AD53" s="278"/>
      <c r="AE53" s="206"/>
      <c r="AF53" s="206"/>
    </row>
    <row r="54" spans="2:32" x14ac:dyDescent="0.25">
      <c r="B54" s="498" t="s">
        <v>154</v>
      </c>
      <c r="C54" s="355" t="s">
        <v>154</v>
      </c>
      <c r="D54" s="355" t="s">
        <v>154</v>
      </c>
      <c r="E54" s="356" t="s">
        <v>154</v>
      </c>
      <c r="F54" s="190"/>
      <c r="G54" s="488"/>
      <c r="H54" s="470" t="s">
        <v>284</v>
      </c>
      <c r="I54" s="421"/>
      <c r="J54" s="191" t="s">
        <v>61</v>
      </c>
      <c r="K54" s="376">
        <v>1</v>
      </c>
      <c r="L54" s="377" t="s">
        <v>263</v>
      </c>
      <c r="M54" s="377">
        <v>1</v>
      </c>
      <c r="N54" s="378" t="s">
        <v>263</v>
      </c>
      <c r="O54" s="192">
        <f>+'[1]25''02월'!P53</f>
        <v>350000</v>
      </c>
      <c r="P54" s="193">
        <f>+'[1]25''02월'!Q53</f>
        <v>6</v>
      </c>
      <c r="Q54" s="194">
        <f t="shared" si="4"/>
        <v>2100000</v>
      </c>
      <c r="R54" s="195"/>
      <c r="S54" s="196"/>
      <c r="T54" s="197">
        <f t="shared" si="0"/>
        <v>0</v>
      </c>
      <c r="U54" s="198">
        <v>350000</v>
      </c>
      <c r="V54" s="199">
        <v>0</v>
      </c>
      <c r="W54" s="200">
        <f t="shared" si="1"/>
        <v>0</v>
      </c>
      <c r="X54" s="195"/>
      <c r="Y54" s="201">
        <v>0</v>
      </c>
      <c r="Z54" s="197">
        <f t="shared" si="2"/>
        <v>0</v>
      </c>
      <c r="AA54" s="202">
        <f t="shared" si="7"/>
        <v>350000</v>
      </c>
      <c r="AB54" s="203">
        <f t="shared" si="6"/>
        <v>6</v>
      </c>
      <c r="AC54" s="204">
        <f t="shared" si="3"/>
        <v>2100000</v>
      </c>
      <c r="AD54" s="278"/>
      <c r="AE54" s="206"/>
      <c r="AF54" s="206"/>
    </row>
    <row r="55" spans="2:32" ht="15.75" thickBot="1" x14ac:dyDescent="0.3">
      <c r="B55" s="502" t="s">
        <v>154</v>
      </c>
      <c r="C55" s="361" t="s">
        <v>154</v>
      </c>
      <c r="D55" s="361" t="s">
        <v>154</v>
      </c>
      <c r="E55" s="362" t="s">
        <v>154</v>
      </c>
      <c r="F55" s="310"/>
      <c r="G55" s="495"/>
      <c r="H55" s="473" t="s">
        <v>284</v>
      </c>
      <c r="I55" s="425"/>
      <c r="J55" s="328" t="s">
        <v>62</v>
      </c>
      <c r="K55" s="379">
        <v>1</v>
      </c>
      <c r="L55" s="380" t="s">
        <v>263</v>
      </c>
      <c r="M55" s="380">
        <v>1</v>
      </c>
      <c r="N55" s="381" t="s">
        <v>263</v>
      </c>
      <c r="O55" s="242">
        <f>+'[1]25''02월'!P54</f>
        <v>600000</v>
      </c>
      <c r="P55" s="243">
        <f>+'[1]25''02월'!Q54</f>
        <v>3</v>
      </c>
      <c r="Q55" s="244">
        <f t="shared" si="4"/>
        <v>1800000</v>
      </c>
      <c r="R55" s="245"/>
      <c r="S55" s="246"/>
      <c r="T55" s="252">
        <f t="shared" si="0"/>
        <v>0</v>
      </c>
      <c r="U55" s="248">
        <v>600000</v>
      </c>
      <c r="V55" s="249">
        <v>0</v>
      </c>
      <c r="W55" s="250">
        <f t="shared" si="1"/>
        <v>0</v>
      </c>
      <c r="X55" s="245"/>
      <c r="Y55" s="251">
        <v>0</v>
      </c>
      <c r="Z55" s="252">
        <f t="shared" si="2"/>
        <v>0</v>
      </c>
      <c r="AA55" s="253">
        <f t="shared" si="7"/>
        <v>600000</v>
      </c>
      <c r="AB55" s="254">
        <f t="shared" si="6"/>
        <v>3</v>
      </c>
      <c r="AC55" s="255">
        <f t="shared" si="3"/>
        <v>1800000</v>
      </c>
      <c r="AD55" s="275"/>
      <c r="AE55" s="206"/>
      <c r="AF55" s="206"/>
    </row>
    <row r="56" spans="2:32" ht="25.5" customHeight="1" thickBot="1" x14ac:dyDescent="0.3">
      <c r="B56" s="503" t="s">
        <v>63</v>
      </c>
      <c r="C56" s="365"/>
      <c r="D56" s="365"/>
      <c r="E56" s="365"/>
      <c r="F56" s="365"/>
      <c r="G56" s="504"/>
      <c r="H56" s="365"/>
      <c r="I56" s="365"/>
      <c r="J56" s="366"/>
      <c r="K56" s="365"/>
      <c r="L56" s="365"/>
      <c r="M56" s="365"/>
      <c r="N56" s="372"/>
      <c r="O56" s="282"/>
      <c r="P56" s="283"/>
      <c r="Q56" s="284">
        <f>SUM(Q6:Q55)</f>
        <v>276556398.80000001</v>
      </c>
      <c r="R56" s="285"/>
      <c r="S56" s="286"/>
      <c r="T56" s="287">
        <f>SUM(T6:T55)</f>
        <v>101585334.99996001</v>
      </c>
      <c r="U56" s="288"/>
      <c r="V56" s="283"/>
      <c r="W56" s="284">
        <f>SUM(W6:W55)</f>
        <v>79900706.599999994</v>
      </c>
      <c r="X56" s="289">
        <f t="shared" ref="X56:X119" si="9">+U56</f>
        <v>0</v>
      </c>
      <c r="Y56" s="283"/>
      <c r="Z56" s="287">
        <f>SUM(Z6:Z55)</f>
        <v>0</v>
      </c>
      <c r="AA56" s="288"/>
      <c r="AB56" s="283"/>
      <c r="AC56" s="284">
        <f>SUM(AC6:AC55)</f>
        <v>152411046.79999998</v>
      </c>
      <c r="AD56" s="290"/>
      <c r="AE56" s="206"/>
      <c r="AF56" s="206"/>
    </row>
    <row r="57" spans="2:32" x14ac:dyDescent="0.25">
      <c r="B57" s="496" t="s">
        <v>252</v>
      </c>
      <c r="C57" s="364" t="e">
        <f>VLOOKUP(B57,$B$6:$C$55,2,0)</f>
        <v>#N/A</v>
      </c>
      <c r="D57" s="364" t="e">
        <f>VLOOKUP(B57,$B$6:$D$55,3,0)</f>
        <v>#N/A</v>
      </c>
      <c r="E57" s="364" t="e">
        <f>VLOOKUP(B57,$B$6:$J$55,4,0)</f>
        <v>#N/A</v>
      </c>
      <c r="F57" s="291"/>
      <c r="G57" s="505"/>
      <c r="H57" s="476" t="s">
        <v>267</v>
      </c>
      <c r="I57" s="330"/>
      <c r="J57" s="292" t="s">
        <v>64</v>
      </c>
      <c r="K57" s="382">
        <v>1</v>
      </c>
      <c r="L57" s="383" t="s">
        <v>262</v>
      </c>
      <c r="M57" s="383">
        <v>1</v>
      </c>
      <c r="N57" s="384" t="s">
        <v>262</v>
      </c>
      <c r="O57" s="293">
        <f>+'[1]25''02월'!P56</f>
        <v>15400</v>
      </c>
      <c r="P57" s="261">
        <f>+'[1]25''02월'!Q56</f>
        <v>55</v>
      </c>
      <c r="Q57" s="262">
        <f t="shared" ref="Q57:Q117" si="10">+O57*P57</f>
        <v>847000</v>
      </c>
      <c r="R57" s="263"/>
      <c r="S57" s="264"/>
      <c r="T57" s="270">
        <f t="shared" ref="T57:T120" si="11">+R57*S57</f>
        <v>0</v>
      </c>
      <c r="U57" s="266"/>
      <c r="V57" s="267"/>
      <c r="W57" s="268">
        <f t="shared" ref="W57:W117" si="12">+U57*V57</f>
        <v>0</v>
      </c>
      <c r="X57" s="263">
        <f t="shared" si="9"/>
        <v>0</v>
      </c>
      <c r="Y57" s="269"/>
      <c r="Z57" s="270">
        <f t="shared" ref="Z57:Z109" si="13">+X57*Y57</f>
        <v>0</v>
      </c>
      <c r="AA57" s="271">
        <f t="shared" ref="AA57:AA117" si="14">+O57</f>
        <v>15400</v>
      </c>
      <c r="AB57" s="272">
        <f t="shared" ref="AB57:AB117" si="15">+P57+S57-V57+Y57</f>
        <v>55</v>
      </c>
      <c r="AC57" s="273">
        <f t="shared" ref="AC57:AC120" si="16">+AA57*AB57</f>
        <v>847000</v>
      </c>
      <c r="AD57" s="276"/>
      <c r="AE57" s="206"/>
    </row>
    <row r="58" spans="2:32" x14ac:dyDescent="0.25">
      <c r="B58" s="487" t="s">
        <v>238</v>
      </c>
      <c r="C58" s="355" t="e">
        <f>VLOOKUP(B58,$B$6:$C$55,2,0)</f>
        <v>#N/A</v>
      </c>
      <c r="D58" s="355" t="e">
        <f>VLOOKUP(B58,$B$6:$D$55,3,0)</f>
        <v>#N/A</v>
      </c>
      <c r="E58" s="355" t="e">
        <f>VLOOKUP(B58,$B$6:$J$55,4,0)</f>
        <v>#N/A</v>
      </c>
      <c r="F58" s="189"/>
      <c r="G58" s="506"/>
      <c r="H58" s="477" t="s">
        <v>266</v>
      </c>
      <c r="I58" s="331"/>
      <c r="J58" s="191" t="s">
        <v>65</v>
      </c>
      <c r="K58" s="385">
        <v>1</v>
      </c>
      <c r="L58" s="386" t="s">
        <v>264</v>
      </c>
      <c r="M58" s="386">
        <v>1</v>
      </c>
      <c r="N58" s="387" t="s">
        <v>264</v>
      </c>
      <c r="O58" s="258">
        <f>+'[1]25''02월'!P57</f>
        <v>33000</v>
      </c>
      <c r="P58" s="193">
        <f>+'[1]25''02월'!Q57</f>
        <v>24</v>
      </c>
      <c r="Q58" s="262">
        <f t="shared" si="10"/>
        <v>792000</v>
      </c>
      <c r="R58" s="195"/>
      <c r="S58" s="196"/>
      <c r="T58" s="197">
        <f t="shared" si="11"/>
        <v>0</v>
      </c>
      <c r="U58" s="266"/>
      <c r="V58" s="199"/>
      <c r="W58" s="200">
        <f t="shared" si="12"/>
        <v>0</v>
      </c>
      <c r="X58" s="195">
        <f t="shared" si="9"/>
        <v>0</v>
      </c>
      <c r="Y58" s="269"/>
      <c r="Z58" s="197">
        <f t="shared" si="13"/>
        <v>0</v>
      </c>
      <c r="AA58" s="202">
        <f t="shared" si="14"/>
        <v>33000</v>
      </c>
      <c r="AB58" s="203">
        <f t="shared" si="15"/>
        <v>24</v>
      </c>
      <c r="AC58" s="204">
        <f t="shared" si="16"/>
        <v>792000</v>
      </c>
      <c r="AD58" s="205"/>
      <c r="AE58" s="206"/>
    </row>
    <row r="59" spans="2:32" x14ac:dyDescent="0.25">
      <c r="B59" s="487" t="s">
        <v>239</v>
      </c>
      <c r="C59" s="355" t="e">
        <f>VLOOKUP(B59,$B$6:$C$55,2,0)</f>
        <v>#N/A</v>
      </c>
      <c r="D59" s="355" t="e">
        <f>VLOOKUP(B59,$B$6:$D$55,3,0)</f>
        <v>#N/A</v>
      </c>
      <c r="E59" s="355" t="e">
        <f>VLOOKUP(B59,$B$6:$J$55,4,0)</f>
        <v>#N/A</v>
      </c>
      <c r="F59" s="189"/>
      <c r="G59" s="506"/>
      <c r="H59" s="477" t="s">
        <v>266</v>
      </c>
      <c r="I59" s="331"/>
      <c r="J59" s="191" t="s">
        <v>66</v>
      </c>
      <c r="K59" s="385">
        <v>1</v>
      </c>
      <c r="L59" s="386" t="s">
        <v>264</v>
      </c>
      <c r="M59" s="386">
        <v>1</v>
      </c>
      <c r="N59" s="387" t="s">
        <v>264</v>
      </c>
      <c r="O59" s="258">
        <f>+'[1]25''02월'!P58</f>
        <v>33000</v>
      </c>
      <c r="P59" s="193">
        <f>+'[1]25''02월'!Q58</f>
        <v>14</v>
      </c>
      <c r="Q59" s="262">
        <f t="shared" si="10"/>
        <v>462000</v>
      </c>
      <c r="R59" s="294"/>
      <c r="S59" s="295"/>
      <c r="T59" s="296">
        <f t="shared" si="11"/>
        <v>0</v>
      </c>
      <c r="U59" s="266"/>
      <c r="V59" s="199"/>
      <c r="W59" s="200">
        <f t="shared" si="12"/>
        <v>0</v>
      </c>
      <c r="X59" s="294"/>
      <c r="Y59" s="297"/>
      <c r="Z59" s="296"/>
      <c r="AA59" s="298">
        <f t="shared" si="14"/>
        <v>33000</v>
      </c>
      <c r="AB59" s="203">
        <f t="shared" si="15"/>
        <v>14</v>
      </c>
      <c r="AC59" s="204">
        <f t="shared" si="16"/>
        <v>462000</v>
      </c>
      <c r="AD59" s="205"/>
      <c r="AE59" s="206"/>
    </row>
    <row r="60" spans="2:32" x14ac:dyDescent="0.25">
      <c r="B60" s="487" t="s">
        <v>239</v>
      </c>
      <c r="C60" s="355" t="e">
        <f>VLOOKUP(B60,$B$6:$C$55,2,0)</f>
        <v>#N/A</v>
      </c>
      <c r="D60" s="355" t="e">
        <f>VLOOKUP(B60,$B$6:$D$55,3,0)</f>
        <v>#N/A</v>
      </c>
      <c r="E60" s="355" t="e">
        <f>VLOOKUP(B60,$B$6:$J$55,4,0)</f>
        <v>#N/A</v>
      </c>
      <c r="F60" s="189"/>
      <c r="G60" s="506"/>
      <c r="H60" s="477" t="s">
        <v>266</v>
      </c>
      <c r="I60" s="331"/>
      <c r="J60" s="191" t="s">
        <v>67</v>
      </c>
      <c r="K60" s="385">
        <v>1</v>
      </c>
      <c r="L60" s="386" t="s">
        <v>264</v>
      </c>
      <c r="M60" s="386">
        <v>1</v>
      </c>
      <c r="N60" s="387" t="s">
        <v>264</v>
      </c>
      <c r="O60" s="258">
        <f>+'[1]25''02월'!P59</f>
        <v>33000</v>
      </c>
      <c r="P60" s="193">
        <f>+'[1]25''02월'!Q59</f>
        <v>7</v>
      </c>
      <c r="Q60" s="262">
        <f t="shared" si="10"/>
        <v>231000</v>
      </c>
      <c r="R60" s="294"/>
      <c r="S60" s="295"/>
      <c r="T60" s="296">
        <f t="shared" si="11"/>
        <v>0</v>
      </c>
      <c r="U60" s="266"/>
      <c r="V60" s="199"/>
      <c r="W60" s="200">
        <f t="shared" si="12"/>
        <v>0</v>
      </c>
      <c r="X60" s="294">
        <f t="shared" si="9"/>
        <v>0</v>
      </c>
      <c r="Y60" s="297"/>
      <c r="Z60" s="296"/>
      <c r="AA60" s="298">
        <f t="shared" si="14"/>
        <v>33000</v>
      </c>
      <c r="AB60" s="203">
        <f t="shared" si="15"/>
        <v>7</v>
      </c>
      <c r="AC60" s="204">
        <f t="shared" si="16"/>
        <v>231000</v>
      </c>
      <c r="AD60" s="205"/>
      <c r="AE60" s="206"/>
    </row>
    <row r="61" spans="2:32" x14ac:dyDescent="0.25">
      <c r="B61" s="487" t="s">
        <v>239</v>
      </c>
      <c r="C61" s="355" t="e">
        <f>VLOOKUP(B61,$B$6:$C$55,2,0)</f>
        <v>#N/A</v>
      </c>
      <c r="D61" s="355" t="e">
        <f>VLOOKUP(B61,$B$6:$D$55,3,0)</f>
        <v>#N/A</v>
      </c>
      <c r="E61" s="355" t="e">
        <f>VLOOKUP(B61,$B$6:$J$55,4,0)</f>
        <v>#N/A</v>
      </c>
      <c r="F61" s="189"/>
      <c r="G61" s="506"/>
      <c r="H61" s="477" t="s">
        <v>266</v>
      </c>
      <c r="I61" s="331"/>
      <c r="J61" s="191" t="s">
        <v>68</v>
      </c>
      <c r="K61" s="385">
        <v>1</v>
      </c>
      <c r="L61" s="386" t="s">
        <v>264</v>
      </c>
      <c r="M61" s="386">
        <v>1</v>
      </c>
      <c r="N61" s="387" t="s">
        <v>264</v>
      </c>
      <c r="O61" s="258">
        <f>+'[1]25''02월'!P60</f>
        <v>49000</v>
      </c>
      <c r="P61" s="193">
        <f>+'[1]25''02월'!Q60</f>
        <v>38</v>
      </c>
      <c r="Q61" s="262">
        <f t="shared" si="10"/>
        <v>1862000</v>
      </c>
      <c r="R61" s="294"/>
      <c r="S61" s="295"/>
      <c r="T61" s="296">
        <f t="shared" si="11"/>
        <v>0</v>
      </c>
      <c r="U61" s="266"/>
      <c r="V61" s="199"/>
      <c r="W61" s="200">
        <f t="shared" si="12"/>
        <v>0</v>
      </c>
      <c r="X61" s="294">
        <f t="shared" si="9"/>
        <v>0</v>
      </c>
      <c r="Y61" s="297"/>
      <c r="Z61" s="296"/>
      <c r="AA61" s="298">
        <f t="shared" si="14"/>
        <v>49000</v>
      </c>
      <c r="AB61" s="203">
        <f t="shared" si="15"/>
        <v>38</v>
      </c>
      <c r="AC61" s="204">
        <f t="shared" si="16"/>
        <v>1862000</v>
      </c>
      <c r="AD61" s="205"/>
      <c r="AE61" s="206"/>
    </row>
    <row r="62" spans="2:32" x14ac:dyDescent="0.25">
      <c r="B62" s="487" t="s">
        <v>239</v>
      </c>
      <c r="C62" s="355" t="e">
        <f>VLOOKUP(B62,$B$6:$C$55,2,0)</f>
        <v>#N/A</v>
      </c>
      <c r="D62" s="355" t="e">
        <f>VLOOKUP(B62,$B$6:$D$55,3,0)</f>
        <v>#N/A</v>
      </c>
      <c r="E62" s="355" t="e">
        <f>VLOOKUP(B62,$B$6:$J$55,4,0)</f>
        <v>#N/A</v>
      </c>
      <c r="F62" s="189"/>
      <c r="G62" s="506"/>
      <c r="H62" s="477" t="s">
        <v>266</v>
      </c>
      <c r="I62" s="331"/>
      <c r="J62" s="191" t="s">
        <v>69</v>
      </c>
      <c r="K62" s="385">
        <v>5000</v>
      </c>
      <c r="L62" s="386" t="s">
        <v>264</v>
      </c>
      <c r="M62" s="386">
        <v>1</v>
      </c>
      <c r="N62" s="387" t="s">
        <v>264</v>
      </c>
      <c r="O62" s="258">
        <f>+'[1]25''02월'!P61</f>
        <v>44</v>
      </c>
      <c r="P62" s="193">
        <f>+'[1]25''02월'!Q61</f>
        <v>7954</v>
      </c>
      <c r="Q62" s="262">
        <f t="shared" si="10"/>
        <v>349976</v>
      </c>
      <c r="R62" s="294"/>
      <c r="S62" s="295"/>
      <c r="T62" s="296">
        <f t="shared" si="11"/>
        <v>0</v>
      </c>
      <c r="U62" s="266"/>
      <c r="V62" s="199"/>
      <c r="W62" s="200">
        <f t="shared" si="12"/>
        <v>0</v>
      </c>
      <c r="X62" s="294"/>
      <c r="Y62" s="297"/>
      <c r="Z62" s="296"/>
      <c r="AA62" s="298">
        <f t="shared" si="14"/>
        <v>44</v>
      </c>
      <c r="AB62" s="203">
        <f t="shared" si="15"/>
        <v>7954</v>
      </c>
      <c r="AC62" s="204">
        <f t="shared" si="16"/>
        <v>349976</v>
      </c>
      <c r="AD62" s="205"/>
      <c r="AE62" s="206"/>
    </row>
    <row r="63" spans="2:32" x14ac:dyDescent="0.25">
      <c r="B63" s="487" t="s">
        <v>239</v>
      </c>
      <c r="C63" s="355" t="e">
        <f>VLOOKUP(B63,$B$6:$C$55,2,0)</f>
        <v>#N/A</v>
      </c>
      <c r="D63" s="355" t="e">
        <f>VLOOKUP(B63,$B$6:$D$55,3,0)</f>
        <v>#N/A</v>
      </c>
      <c r="E63" s="355" t="e">
        <f>VLOOKUP(B63,$B$6:$J$55,4,0)</f>
        <v>#N/A</v>
      </c>
      <c r="F63" s="189"/>
      <c r="G63" s="506"/>
      <c r="H63" s="477" t="s">
        <v>266</v>
      </c>
      <c r="I63" s="331"/>
      <c r="J63" s="191" t="s">
        <v>70</v>
      </c>
      <c r="K63" s="385">
        <v>10000</v>
      </c>
      <c r="L63" s="386" t="s">
        <v>264</v>
      </c>
      <c r="M63" s="386">
        <v>1</v>
      </c>
      <c r="N63" s="387" t="s">
        <v>264</v>
      </c>
      <c r="O63" s="258">
        <f>+'[1]25''02월'!P62</f>
        <v>165</v>
      </c>
      <c r="P63" s="193">
        <f>+'[1]25''02월'!Q62</f>
        <v>10901</v>
      </c>
      <c r="Q63" s="262">
        <f t="shared" si="10"/>
        <v>1798665</v>
      </c>
      <c r="R63" s="195"/>
      <c r="S63" s="196"/>
      <c r="T63" s="197">
        <f t="shared" si="11"/>
        <v>0</v>
      </c>
      <c r="U63" s="266"/>
      <c r="V63" s="199"/>
      <c r="W63" s="200">
        <f t="shared" si="12"/>
        <v>0</v>
      </c>
      <c r="X63" s="195">
        <f t="shared" si="9"/>
        <v>0</v>
      </c>
      <c r="Y63" s="269"/>
      <c r="Z63" s="197"/>
      <c r="AA63" s="202">
        <f t="shared" si="14"/>
        <v>165</v>
      </c>
      <c r="AB63" s="203">
        <f t="shared" si="15"/>
        <v>10901</v>
      </c>
      <c r="AC63" s="204">
        <f t="shared" si="16"/>
        <v>1798665</v>
      </c>
      <c r="AD63" s="299"/>
      <c r="AE63" s="206"/>
    </row>
    <row r="64" spans="2:32" x14ac:dyDescent="0.25">
      <c r="B64" s="487" t="s">
        <v>239</v>
      </c>
      <c r="C64" s="355" t="e">
        <f>VLOOKUP(B64,$B$6:$C$55,2,0)</f>
        <v>#N/A</v>
      </c>
      <c r="D64" s="355" t="e">
        <f>VLOOKUP(B64,$B$6:$D$55,3,0)</f>
        <v>#N/A</v>
      </c>
      <c r="E64" s="355" t="e">
        <f>VLOOKUP(B64,$B$6:$J$55,4,0)</f>
        <v>#N/A</v>
      </c>
      <c r="F64" s="189"/>
      <c r="G64" s="506"/>
      <c r="H64" s="477" t="s">
        <v>266</v>
      </c>
      <c r="I64" s="331"/>
      <c r="J64" s="191" t="s">
        <v>71</v>
      </c>
      <c r="K64" s="385" t="s">
        <v>155</v>
      </c>
      <c r="L64" s="386" t="s">
        <v>155</v>
      </c>
      <c r="M64" s="386" t="s">
        <v>155</v>
      </c>
      <c r="N64" s="387" t="s">
        <v>155</v>
      </c>
      <c r="O64" s="258">
        <v>0</v>
      </c>
      <c r="P64" s="193">
        <v>4</v>
      </c>
      <c r="Q64" s="262">
        <v>0</v>
      </c>
      <c r="R64" s="195"/>
      <c r="S64" s="196"/>
      <c r="T64" s="197">
        <v>0</v>
      </c>
      <c r="U64" s="266">
        <v>0</v>
      </c>
      <c r="V64" s="199">
        <v>0</v>
      </c>
      <c r="W64" s="200">
        <v>0</v>
      </c>
      <c r="X64" s="195"/>
      <c r="Y64" s="269"/>
      <c r="Z64" s="197">
        <v>0</v>
      </c>
      <c r="AA64" s="202">
        <v>0</v>
      </c>
      <c r="AB64" s="203">
        <v>4</v>
      </c>
      <c r="AC64" s="204">
        <v>0</v>
      </c>
      <c r="AD64" s="205"/>
      <c r="AE64" s="206"/>
    </row>
    <row r="65" spans="2:31" x14ac:dyDescent="0.3">
      <c r="B65" s="487" t="s">
        <v>240</v>
      </c>
      <c r="C65" s="355" t="e">
        <f>VLOOKUP(B65,$B$6:$C$55,2,0)</f>
        <v>#N/A</v>
      </c>
      <c r="D65" s="355" t="e">
        <f>VLOOKUP(B65,$B$6:$D$55,3,0)</f>
        <v>#N/A</v>
      </c>
      <c r="E65" s="363" t="s">
        <v>268</v>
      </c>
      <c r="F65" s="189"/>
      <c r="G65" s="506"/>
      <c r="H65" s="477" t="s">
        <v>266</v>
      </c>
      <c r="I65" s="331"/>
      <c r="J65" s="207" t="s">
        <v>72</v>
      </c>
      <c r="K65" s="385">
        <v>1</v>
      </c>
      <c r="L65" s="386" t="s">
        <v>264</v>
      </c>
      <c r="M65" s="386">
        <v>1</v>
      </c>
      <c r="N65" s="387" t="s">
        <v>264</v>
      </c>
      <c r="O65" s="258">
        <f>+'[1]25''02월'!P64</f>
        <v>11</v>
      </c>
      <c r="P65" s="193">
        <f>+'[1]25''02월'!Q64</f>
        <v>3153</v>
      </c>
      <c r="Q65" s="262">
        <f t="shared" si="10"/>
        <v>34683</v>
      </c>
      <c r="R65" s="195"/>
      <c r="S65" s="196"/>
      <c r="T65" s="197">
        <f t="shared" si="11"/>
        <v>0</v>
      </c>
      <c r="U65" s="266"/>
      <c r="V65" s="199"/>
      <c r="W65" s="200">
        <f t="shared" si="12"/>
        <v>0</v>
      </c>
      <c r="X65" s="195">
        <f t="shared" si="9"/>
        <v>0</v>
      </c>
      <c r="Y65" s="269"/>
      <c r="Z65" s="197">
        <f t="shared" si="13"/>
        <v>0</v>
      </c>
      <c r="AA65" s="202">
        <f t="shared" si="14"/>
        <v>11</v>
      </c>
      <c r="AB65" s="203">
        <f t="shared" si="15"/>
        <v>3153</v>
      </c>
      <c r="AC65" s="204">
        <f t="shared" si="16"/>
        <v>34683</v>
      </c>
      <c r="AD65" s="205"/>
      <c r="AE65" s="206"/>
    </row>
    <row r="66" spans="2:31" x14ac:dyDescent="0.25">
      <c r="B66" s="487" t="s">
        <v>240</v>
      </c>
      <c r="C66" s="355" t="e">
        <f>VLOOKUP(B66,$B$6:$C$55,2,0)</f>
        <v>#N/A</v>
      </c>
      <c r="D66" s="355" t="e">
        <f>VLOOKUP(B66,$B$6:$D$55,3,0)</f>
        <v>#N/A</v>
      </c>
      <c r="E66" s="363" t="s">
        <v>268</v>
      </c>
      <c r="F66" s="189"/>
      <c r="G66" s="506"/>
      <c r="H66" s="477" t="s">
        <v>266</v>
      </c>
      <c r="I66" s="331"/>
      <c r="J66" s="191" t="s">
        <v>73</v>
      </c>
      <c r="K66" s="385">
        <v>1</v>
      </c>
      <c r="L66" s="386" t="s">
        <v>264</v>
      </c>
      <c r="M66" s="386">
        <v>1</v>
      </c>
      <c r="N66" s="387" t="s">
        <v>264</v>
      </c>
      <c r="O66" s="258">
        <f>+'[1]25''02월'!P65</f>
        <v>5500</v>
      </c>
      <c r="P66" s="193">
        <f>+'[1]25''02월'!Q65</f>
        <v>19</v>
      </c>
      <c r="Q66" s="262">
        <f t="shared" si="10"/>
        <v>104500</v>
      </c>
      <c r="R66" s="195"/>
      <c r="S66" s="196"/>
      <c r="T66" s="197">
        <f t="shared" si="11"/>
        <v>0</v>
      </c>
      <c r="U66" s="266"/>
      <c r="V66" s="199"/>
      <c r="W66" s="200">
        <f t="shared" si="12"/>
        <v>0</v>
      </c>
      <c r="X66" s="195">
        <f t="shared" si="9"/>
        <v>0</v>
      </c>
      <c r="Y66" s="269"/>
      <c r="Z66" s="197">
        <f t="shared" si="13"/>
        <v>0</v>
      </c>
      <c r="AA66" s="202">
        <f t="shared" si="14"/>
        <v>5500</v>
      </c>
      <c r="AB66" s="203">
        <f t="shared" si="15"/>
        <v>19</v>
      </c>
      <c r="AC66" s="204">
        <f t="shared" si="16"/>
        <v>104500</v>
      </c>
      <c r="AD66" s="205"/>
      <c r="AE66" s="206"/>
    </row>
    <row r="67" spans="2:31" x14ac:dyDescent="0.3">
      <c r="B67" s="487" t="s">
        <v>205</v>
      </c>
      <c r="C67" s="363" t="str">
        <f>VLOOKUP(B67,$B$6:$C$55,2,0)</f>
        <v>107-88-39288</v>
      </c>
      <c r="D67" s="355" t="str">
        <f>VLOOKUP(B67,$B$6:$D$55,3,0)</f>
        <v>확인필요</v>
      </c>
      <c r="E67" s="355" t="str">
        <f>VLOOKUP(B67,$B$6:$J$55,4,0)</f>
        <v>확인필요</v>
      </c>
      <c r="F67" s="189"/>
      <c r="G67" s="506"/>
      <c r="H67" s="477" t="s">
        <v>266</v>
      </c>
      <c r="I67" s="331"/>
      <c r="J67" s="300" t="s">
        <v>74</v>
      </c>
      <c r="K67" s="385">
        <v>20100</v>
      </c>
      <c r="L67" s="386" t="s">
        <v>265</v>
      </c>
      <c r="M67" s="386">
        <v>1</v>
      </c>
      <c r="N67" s="387" t="s">
        <v>265</v>
      </c>
      <c r="O67" s="258">
        <f>+'[1]25''02월'!P66</f>
        <v>110</v>
      </c>
      <c r="P67" s="193">
        <f>+'[1]25''02월'!Q66</f>
        <v>48505</v>
      </c>
      <c r="Q67" s="262">
        <f t="shared" si="10"/>
        <v>5335550</v>
      </c>
      <c r="R67" s="195"/>
      <c r="S67" s="196"/>
      <c r="T67" s="197">
        <f t="shared" si="11"/>
        <v>0</v>
      </c>
      <c r="U67" s="266"/>
      <c r="V67" s="199"/>
      <c r="W67" s="200">
        <f>+U67*V67</f>
        <v>0</v>
      </c>
      <c r="X67" s="195"/>
      <c r="Y67" s="269"/>
      <c r="Z67" s="197"/>
      <c r="AA67" s="202">
        <f t="shared" si="14"/>
        <v>110</v>
      </c>
      <c r="AB67" s="203">
        <f t="shared" si="15"/>
        <v>48505</v>
      </c>
      <c r="AC67" s="204">
        <f t="shared" si="16"/>
        <v>5335550</v>
      </c>
      <c r="AD67" s="205"/>
      <c r="AE67" s="206"/>
    </row>
    <row r="68" spans="2:31" x14ac:dyDescent="0.25">
      <c r="B68" s="487" t="s">
        <v>205</v>
      </c>
      <c r="C68" s="363" t="str">
        <f>VLOOKUP(B68,$B$6:$C$55,2,0)</f>
        <v>107-88-39288</v>
      </c>
      <c r="D68" s="355" t="str">
        <f>VLOOKUP(B68,$B$6:$D$55,3,0)</f>
        <v>확인필요</v>
      </c>
      <c r="E68" s="355" t="str">
        <f>VLOOKUP(B68,$B$6:$J$55,4,0)</f>
        <v>확인필요</v>
      </c>
      <c r="F68" s="189"/>
      <c r="G68" s="506"/>
      <c r="H68" s="477" t="s">
        <v>266</v>
      </c>
      <c r="I68" s="331"/>
      <c r="J68" s="301" t="s">
        <v>75</v>
      </c>
      <c r="K68" s="385">
        <v>20100</v>
      </c>
      <c r="L68" s="386" t="s">
        <v>265</v>
      </c>
      <c r="M68" s="386">
        <v>1</v>
      </c>
      <c r="N68" s="387" t="s">
        <v>265</v>
      </c>
      <c r="O68" s="258">
        <f>+'[1]25''02월'!P67</f>
        <v>110</v>
      </c>
      <c r="P68" s="193">
        <f>+'[1]25''02월'!Q67</f>
        <v>45443</v>
      </c>
      <c r="Q68" s="262">
        <f t="shared" si="10"/>
        <v>4998730</v>
      </c>
      <c r="R68" s="195"/>
      <c r="S68" s="196"/>
      <c r="T68" s="197">
        <f t="shared" si="11"/>
        <v>0</v>
      </c>
      <c r="U68" s="266"/>
      <c r="V68" s="199"/>
      <c r="W68" s="200">
        <f t="shared" si="12"/>
        <v>0</v>
      </c>
      <c r="X68" s="195"/>
      <c r="Y68" s="269"/>
      <c r="Z68" s="197"/>
      <c r="AA68" s="202">
        <f t="shared" si="14"/>
        <v>110</v>
      </c>
      <c r="AB68" s="203">
        <f t="shared" si="15"/>
        <v>45443</v>
      </c>
      <c r="AC68" s="204">
        <f t="shared" si="16"/>
        <v>4998730</v>
      </c>
      <c r="AD68" s="205"/>
      <c r="AE68" s="206"/>
    </row>
    <row r="69" spans="2:31" x14ac:dyDescent="0.25">
      <c r="B69" s="487" t="s">
        <v>205</v>
      </c>
      <c r="C69" s="363" t="str">
        <f>VLOOKUP(B69,$B$6:$C$55,2,0)</f>
        <v>107-88-39288</v>
      </c>
      <c r="D69" s="355" t="str">
        <f>VLOOKUP(B69,$B$6:$D$55,3,0)</f>
        <v>확인필요</v>
      </c>
      <c r="E69" s="355" t="str">
        <f>VLOOKUP(B69,$B$6:$J$55,4,0)</f>
        <v>확인필요</v>
      </c>
      <c r="F69" s="189"/>
      <c r="G69" s="506"/>
      <c r="H69" s="477" t="s">
        <v>266</v>
      </c>
      <c r="I69" s="331"/>
      <c r="J69" s="301" t="s">
        <v>76</v>
      </c>
      <c r="K69" s="385">
        <v>20100</v>
      </c>
      <c r="L69" s="386" t="s">
        <v>265</v>
      </c>
      <c r="M69" s="386">
        <v>1</v>
      </c>
      <c r="N69" s="387" t="s">
        <v>265</v>
      </c>
      <c r="O69" s="258">
        <f>+'[1]25''02월'!P68</f>
        <v>110</v>
      </c>
      <c r="P69" s="193">
        <f>+'[1]25''02월'!Q68</f>
        <v>11690</v>
      </c>
      <c r="Q69" s="262">
        <f t="shared" si="10"/>
        <v>1285900</v>
      </c>
      <c r="R69" s="195"/>
      <c r="S69" s="196"/>
      <c r="T69" s="197">
        <f t="shared" si="11"/>
        <v>0</v>
      </c>
      <c r="U69" s="266"/>
      <c r="V69" s="199"/>
      <c r="W69" s="200">
        <f t="shared" si="12"/>
        <v>0</v>
      </c>
      <c r="X69" s="195">
        <f t="shared" si="9"/>
        <v>0</v>
      </c>
      <c r="Y69" s="269"/>
      <c r="Z69" s="197">
        <f t="shared" si="13"/>
        <v>0</v>
      </c>
      <c r="AA69" s="202">
        <f t="shared" si="14"/>
        <v>110</v>
      </c>
      <c r="AB69" s="203">
        <f t="shared" si="15"/>
        <v>11690</v>
      </c>
      <c r="AC69" s="204">
        <f t="shared" si="16"/>
        <v>1285900</v>
      </c>
      <c r="AD69" s="205"/>
      <c r="AE69" s="206"/>
    </row>
    <row r="70" spans="2:31" x14ac:dyDescent="0.25">
      <c r="B70" s="487" t="s">
        <v>205</v>
      </c>
      <c r="C70" s="363" t="str">
        <f>VLOOKUP(B70,$B$6:$C$55,2,0)</f>
        <v>107-88-39288</v>
      </c>
      <c r="D70" s="355" t="str">
        <f>VLOOKUP(B70,$B$6:$D$55,3,0)</f>
        <v>확인필요</v>
      </c>
      <c r="E70" s="355" t="str">
        <f>VLOOKUP(B70,$B$6:$J$55,4,0)</f>
        <v>확인필요</v>
      </c>
      <c r="F70" s="189"/>
      <c r="G70" s="506"/>
      <c r="H70" s="477" t="s">
        <v>266</v>
      </c>
      <c r="I70" s="331"/>
      <c r="J70" s="301" t="s">
        <v>77</v>
      </c>
      <c r="K70" s="385">
        <v>100</v>
      </c>
      <c r="L70" s="386" t="s">
        <v>265</v>
      </c>
      <c r="M70" s="386">
        <v>1</v>
      </c>
      <c r="N70" s="387" t="s">
        <v>265</v>
      </c>
      <c r="O70" s="258">
        <f>+'[1]25''02월'!P69</f>
        <v>87</v>
      </c>
      <c r="P70" s="193">
        <f>+'[1]25''02월'!Q69</f>
        <v>3682</v>
      </c>
      <c r="Q70" s="262">
        <f t="shared" si="10"/>
        <v>320334</v>
      </c>
      <c r="R70" s="195"/>
      <c r="S70" s="196"/>
      <c r="T70" s="197">
        <f t="shared" si="11"/>
        <v>0</v>
      </c>
      <c r="U70" s="266"/>
      <c r="V70" s="199"/>
      <c r="W70" s="200">
        <f>+U70*V70</f>
        <v>0</v>
      </c>
      <c r="X70" s="195">
        <f t="shared" si="9"/>
        <v>0</v>
      </c>
      <c r="Y70" s="269"/>
      <c r="Z70" s="197">
        <f t="shared" si="13"/>
        <v>0</v>
      </c>
      <c r="AA70" s="202">
        <f t="shared" si="14"/>
        <v>87</v>
      </c>
      <c r="AB70" s="203">
        <f t="shared" si="15"/>
        <v>3682</v>
      </c>
      <c r="AC70" s="204">
        <f t="shared" si="16"/>
        <v>320334</v>
      </c>
      <c r="AD70" s="205"/>
      <c r="AE70" s="206"/>
    </row>
    <row r="71" spans="2:31" x14ac:dyDescent="0.25">
      <c r="B71" s="487" t="s">
        <v>205</v>
      </c>
      <c r="C71" s="363" t="str">
        <f>VLOOKUP(B71,$B$6:$C$55,2,0)</f>
        <v>107-88-39288</v>
      </c>
      <c r="D71" s="355" t="str">
        <f>VLOOKUP(B71,$B$6:$D$55,3,0)</f>
        <v>확인필요</v>
      </c>
      <c r="E71" s="355" t="str">
        <f>VLOOKUP(B71,$B$6:$J$55,4,0)</f>
        <v>확인필요</v>
      </c>
      <c r="F71" s="189"/>
      <c r="G71" s="506"/>
      <c r="H71" s="477" t="s">
        <v>266</v>
      </c>
      <c r="I71" s="331"/>
      <c r="J71" s="301" t="s">
        <v>78</v>
      </c>
      <c r="K71" s="385">
        <v>100</v>
      </c>
      <c r="L71" s="386" t="s">
        <v>265</v>
      </c>
      <c r="M71" s="386">
        <v>1</v>
      </c>
      <c r="N71" s="387" t="s">
        <v>265</v>
      </c>
      <c r="O71" s="258">
        <f>+'[1]25''02월'!P70</f>
        <v>87</v>
      </c>
      <c r="P71" s="193">
        <f>+'[1]25''02월'!Q70</f>
        <v>1527</v>
      </c>
      <c r="Q71" s="262">
        <f t="shared" si="10"/>
        <v>132849</v>
      </c>
      <c r="R71" s="195"/>
      <c r="S71" s="196"/>
      <c r="T71" s="197">
        <f t="shared" si="11"/>
        <v>0</v>
      </c>
      <c r="U71" s="266"/>
      <c r="V71" s="199"/>
      <c r="W71" s="200">
        <f>+U71*V71</f>
        <v>0</v>
      </c>
      <c r="X71" s="195">
        <f t="shared" si="9"/>
        <v>0</v>
      </c>
      <c r="Y71" s="269"/>
      <c r="Z71" s="197">
        <f t="shared" si="13"/>
        <v>0</v>
      </c>
      <c r="AA71" s="202">
        <f t="shared" si="14"/>
        <v>87</v>
      </c>
      <c r="AB71" s="203">
        <f t="shared" si="15"/>
        <v>1527</v>
      </c>
      <c r="AC71" s="204">
        <f t="shared" si="16"/>
        <v>132849</v>
      </c>
      <c r="AD71" s="205"/>
      <c r="AE71" s="206"/>
    </row>
    <row r="72" spans="2:31" x14ac:dyDescent="0.25">
      <c r="B72" s="487" t="s">
        <v>205</v>
      </c>
      <c r="C72" s="363" t="str">
        <f>VLOOKUP(B72,$B$6:$C$55,2,0)</f>
        <v>107-88-39288</v>
      </c>
      <c r="D72" s="355" t="str">
        <f>VLOOKUP(B72,$B$6:$D$55,3,0)</f>
        <v>확인필요</v>
      </c>
      <c r="E72" s="355" t="str">
        <f>VLOOKUP(B72,$B$6:$J$55,4,0)</f>
        <v>확인필요</v>
      </c>
      <c r="F72" s="189"/>
      <c r="G72" s="506"/>
      <c r="H72" s="477" t="s">
        <v>266</v>
      </c>
      <c r="I72" s="331"/>
      <c r="J72" s="301" t="s">
        <v>79</v>
      </c>
      <c r="K72" s="385">
        <v>100</v>
      </c>
      <c r="L72" s="386" t="s">
        <v>265</v>
      </c>
      <c r="M72" s="386">
        <v>1</v>
      </c>
      <c r="N72" s="387" t="s">
        <v>265</v>
      </c>
      <c r="O72" s="258">
        <f>+'[1]25''02월'!P71</f>
        <v>87</v>
      </c>
      <c r="P72" s="193">
        <f>+'[1]25''02월'!Q71</f>
        <v>0</v>
      </c>
      <c r="Q72" s="262">
        <f t="shared" si="10"/>
        <v>0</v>
      </c>
      <c r="R72" s="195"/>
      <c r="S72" s="196"/>
      <c r="T72" s="197">
        <f t="shared" si="11"/>
        <v>0</v>
      </c>
      <c r="U72" s="266"/>
      <c r="V72" s="199"/>
      <c r="W72" s="200">
        <f t="shared" si="12"/>
        <v>0</v>
      </c>
      <c r="X72" s="195">
        <f t="shared" si="9"/>
        <v>0</v>
      </c>
      <c r="Y72" s="269"/>
      <c r="Z72" s="197">
        <f t="shared" si="13"/>
        <v>0</v>
      </c>
      <c r="AA72" s="202">
        <f t="shared" si="14"/>
        <v>87</v>
      </c>
      <c r="AB72" s="203">
        <f t="shared" si="15"/>
        <v>0</v>
      </c>
      <c r="AC72" s="204">
        <f t="shared" si="16"/>
        <v>0</v>
      </c>
      <c r="AD72" s="205"/>
      <c r="AE72" s="206"/>
    </row>
    <row r="73" spans="2:31" x14ac:dyDescent="0.25">
      <c r="B73" s="487" t="s">
        <v>205</v>
      </c>
      <c r="C73" s="363" t="str">
        <f>VLOOKUP(B73,$B$6:$C$55,2,0)</f>
        <v>107-88-39288</v>
      </c>
      <c r="D73" s="355" t="str">
        <f>VLOOKUP(B73,$B$6:$D$55,3,0)</f>
        <v>확인필요</v>
      </c>
      <c r="E73" s="355" t="str">
        <f>VLOOKUP(B73,$B$6:$J$55,4,0)</f>
        <v>확인필요</v>
      </c>
      <c r="F73" s="189"/>
      <c r="G73" s="506"/>
      <c r="H73" s="477" t="s">
        <v>266</v>
      </c>
      <c r="I73" s="331"/>
      <c r="J73" s="301" t="s">
        <v>80</v>
      </c>
      <c r="K73" s="385">
        <v>100</v>
      </c>
      <c r="L73" s="386" t="s">
        <v>265</v>
      </c>
      <c r="M73" s="386">
        <v>1</v>
      </c>
      <c r="N73" s="387" t="s">
        <v>265</v>
      </c>
      <c r="O73" s="258">
        <f>+'[1]25''02월'!P72</f>
        <v>87</v>
      </c>
      <c r="P73" s="193">
        <f>+'[1]25''02월'!Q72</f>
        <v>15570</v>
      </c>
      <c r="Q73" s="262">
        <f t="shared" si="10"/>
        <v>1354590</v>
      </c>
      <c r="R73" s="195"/>
      <c r="S73" s="196"/>
      <c r="T73" s="197">
        <f t="shared" si="11"/>
        <v>0</v>
      </c>
      <c r="U73" s="266"/>
      <c r="V73" s="199"/>
      <c r="W73" s="200">
        <f t="shared" si="12"/>
        <v>0</v>
      </c>
      <c r="X73" s="195">
        <f t="shared" si="9"/>
        <v>0</v>
      </c>
      <c r="Y73" s="269"/>
      <c r="Z73" s="197">
        <f t="shared" si="13"/>
        <v>0</v>
      </c>
      <c r="AA73" s="202">
        <f t="shared" si="14"/>
        <v>87</v>
      </c>
      <c r="AB73" s="203">
        <f t="shared" si="15"/>
        <v>15570</v>
      </c>
      <c r="AC73" s="204">
        <f t="shared" si="16"/>
        <v>1354590</v>
      </c>
      <c r="AD73" s="205"/>
      <c r="AE73" s="206"/>
    </row>
    <row r="74" spans="2:31" x14ac:dyDescent="0.25">
      <c r="B74" s="487" t="s">
        <v>205</v>
      </c>
      <c r="C74" s="363" t="str">
        <f>VLOOKUP(B74,$B$6:$C$55,2,0)</f>
        <v>107-88-39288</v>
      </c>
      <c r="D74" s="355" t="str">
        <f>VLOOKUP(B74,$B$6:$D$55,3,0)</f>
        <v>확인필요</v>
      </c>
      <c r="E74" s="355" t="str">
        <f>VLOOKUP(B74,$B$6:$J$55,4,0)</f>
        <v>확인필요</v>
      </c>
      <c r="F74" s="189"/>
      <c r="G74" s="506"/>
      <c r="H74" s="477" t="s">
        <v>266</v>
      </c>
      <c r="I74" s="331"/>
      <c r="J74" s="301" t="s">
        <v>81</v>
      </c>
      <c r="K74" s="385">
        <v>100</v>
      </c>
      <c r="L74" s="386" t="s">
        <v>265</v>
      </c>
      <c r="M74" s="386">
        <v>1</v>
      </c>
      <c r="N74" s="387" t="s">
        <v>265</v>
      </c>
      <c r="O74" s="258">
        <f>+'[1]25''02월'!P73</f>
        <v>87</v>
      </c>
      <c r="P74" s="193">
        <f>+'[1]25''02월'!Q73</f>
        <v>0</v>
      </c>
      <c r="Q74" s="262">
        <f t="shared" si="10"/>
        <v>0</v>
      </c>
      <c r="R74" s="195"/>
      <c r="S74" s="196"/>
      <c r="T74" s="197">
        <f t="shared" si="11"/>
        <v>0</v>
      </c>
      <c r="U74" s="266"/>
      <c r="V74" s="199"/>
      <c r="W74" s="200">
        <f t="shared" si="12"/>
        <v>0</v>
      </c>
      <c r="X74" s="195">
        <f t="shared" si="9"/>
        <v>0</v>
      </c>
      <c r="Y74" s="269"/>
      <c r="Z74" s="197">
        <f t="shared" si="13"/>
        <v>0</v>
      </c>
      <c r="AA74" s="202">
        <f t="shared" si="14"/>
        <v>87</v>
      </c>
      <c r="AB74" s="203">
        <f t="shared" si="15"/>
        <v>0</v>
      </c>
      <c r="AC74" s="204">
        <f t="shared" si="16"/>
        <v>0</v>
      </c>
      <c r="AD74" s="205"/>
      <c r="AE74" s="206"/>
    </row>
    <row r="75" spans="2:31" x14ac:dyDescent="0.25">
      <c r="B75" s="487" t="s">
        <v>205</v>
      </c>
      <c r="C75" s="363" t="str">
        <f>VLOOKUP(B75,$B$6:$C$55,2,0)</f>
        <v>107-88-39288</v>
      </c>
      <c r="D75" s="355" t="str">
        <f>VLOOKUP(B75,$B$6:$D$55,3,0)</f>
        <v>확인필요</v>
      </c>
      <c r="E75" s="355" t="str">
        <f>VLOOKUP(B75,$B$6:$J$55,4,0)</f>
        <v>확인필요</v>
      </c>
      <c r="F75" s="189"/>
      <c r="G75" s="506"/>
      <c r="H75" s="477" t="s">
        <v>266</v>
      </c>
      <c r="I75" s="331"/>
      <c r="J75" s="191" t="s">
        <v>82</v>
      </c>
      <c r="K75" s="385">
        <v>1</v>
      </c>
      <c r="L75" s="386" t="s">
        <v>264</v>
      </c>
      <c r="M75" s="386">
        <v>1</v>
      </c>
      <c r="N75" s="387" t="s">
        <v>262</v>
      </c>
      <c r="O75" s="258">
        <f>+'[1]25''02월'!P74</f>
        <v>5000</v>
      </c>
      <c r="P75" s="193">
        <f>+'[1]25''02월'!Q74</f>
        <v>34</v>
      </c>
      <c r="Q75" s="262">
        <f t="shared" si="10"/>
        <v>170000</v>
      </c>
      <c r="R75" s="195"/>
      <c r="S75" s="196"/>
      <c r="T75" s="197">
        <f t="shared" si="11"/>
        <v>0</v>
      </c>
      <c r="U75" s="266"/>
      <c r="V75" s="199"/>
      <c r="W75" s="200">
        <f t="shared" si="12"/>
        <v>0</v>
      </c>
      <c r="X75" s="195">
        <f t="shared" si="9"/>
        <v>0</v>
      </c>
      <c r="Y75" s="269"/>
      <c r="Z75" s="197">
        <f t="shared" si="13"/>
        <v>0</v>
      </c>
      <c r="AA75" s="202">
        <f t="shared" si="14"/>
        <v>5000</v>
      </c>
      <c r="AB75" s="203">
        <f t="shared" si="15"/>
        <v>34</v>
      </c>
      <c r="AC75" s="204">
        <f t="shared" si="16"/>
        <v>170000</v>
      </c>
      <c r="AD75" s="205"/>
      <c r="AE75" s="206"/>
    </row>
    <row r="76" spans="2:31" x14ac:dyDescent="0.25">
      <c r="B76" s="487" t="s">
        <v>241</v>
      </c>
      <c r="C76" s="355" t="e">
        <f>VLOOKUP(B76,$B$6:$C$55,2,0)</f>
        <v>#N/A</v>
      </c>
      <c r="D76" s="355" t="e">
        <f>VLOOKUP(B76,$B$6:$D$55,3,0)</f>
        <v>#N/A</v>
      </c>
      <c r="E76" s="355" t="e">
        <f>VLOOKUP(B76,$B$6:$J$55,4,0)</f>
        <v>#N/A</v>
      </c>
      <c r="F76" s="189"/>
      <c r="G76" s="506"/>
      <c r="H76" s="477" t="s">
        <v>266</v>
      </c>
      <c r="I76" s="331"/>
      <c r="J76" s="191" t="s">
        <v>83</v>
      </c>
      <c r="K76" s="385" t="s">
        <v>155</v>
      </c>
      <c r="L76" s="386" t="s">
        <v>155</v>
      </c>
      <c r="M76" s="386" t="s">
        <v>155</v>
      </c>
      <c r="N76" s="387" t="s">
        <v>155</v>
      </c>
      <c r="O76" s="258">
        <f>+'[1]25''02월'!P75</f>
        <v>104</v>
      </c>
      <c r="P76" s="193">
        <f>+'[1]25''02월'!Q75</f>
        <v>12513</v>
      </c>
      <c r="Q76" s="262">
        <f t="shared" si="10"/>
        <v>1301352</v>
      </c>
      <c r="R76" s="195"/>
      <c r="S76" s="196"/>
      <c r="T76" s="197">
        <f t="shared" si="11"/>
        <v>0</v>
      </c>
      <c r="U76" s="266"/>
      <c r="V76" s="199"/>
      <c r="W76" s="200">
        <f t="shared" si="12"/>
        <v>0</v>
      </c>
      <c r="X76" s="195">
        <f t="shared" si="9"/>
        <v>0</v>
      </c>
      <c r="Y76" s="269"/>
      <c r="Z76" s="197">
        <f>+X76*Y76</f>
        <v>0</v>
      </c>
      <c r="AA76" s="202">
        <f t="shared" si="14"/>
        <v>104</v>
      </c>
      <c r="AB76" s="203">
        <f t="shared" si="15"/>
        <v>12513</v>
      </c>
      <c r="AC76" s="204">
        <f t="shared" si="16"/>
        <v>1301352</v>
      </c>
      <c r="AD76" s="205"/>
      <c r="AE76" s="206"/>
    </row>
    <row r="77" spans="2:31" x14ac:dyDescent="0.25">
      <c r="B77" s="487" t="s">
        <v>241</v>
      </c>
      <c r="C77" s="355" t="e">
        <f>VLOOKUP(B77,$B$6:$C$55,2,0)</f>
        <v>#N/A</v>
      </c>
      <c r="D77" s="355" t="e">
        <f>VLOOKUP(B77,$B$6:$D$55,3,0)</f>
        <v>#N/A</v>
      </c>
      <c r="E77" s="355" t="e">
        <f>VLOOKUP(B77,$B$6:$J$55,4,0)</f>
        <v>#N/A</v>
      </c>
      <c r="F77" s="189"/>
      <c r="G77" s="506"/>
      <c r="H77" s="477" t="s">
        <v>266</v>
      </c>
      <c r="I77" s="331"/>
      <c r="J77" s="191" t="s">
        <v>84</v>
      </c>
      <c r="K77" s="385" t="s">
        <v>155</v>
      </c>
      <c r="L77" s="386" t="s">
        <v>155</v>
      </c>
      <c r="M77" s="386" t="s">
        <v>155</v>
      </c>
      <c r="N77" s="387" t="s">
        <v>155</v>
      </c>
      <c r="O77" s="258">
        <f>+'[1]25''02월'!P76</f>
        <v>104</v>
      </c>
      <c r="P77" s="193">
        <f>+'[1]25''02월'!Q76</f>
        <v>721</v>
      </c>
      <c r="Q77" s="262">
        <f t="shared" si="10"/>
        <v>74984</v>
      </c>
      <c r="R77" s="195"/>
      <c r="S77" s="196"/>
      <c r="T77" s="197">
        <f t="shared" si="11"/>
        <v>0</v>
      </c>
      <c r="U77" s="266"/>
      <c r="V77" s="199"/>
      <c r="W77" s="200">
        <f t="shared" si="12"/>
        <v>0</v>
      </c>
      <c r="X77" s="195">
        <f t="shared" si="9"/>
        <v>0</v>
      </c>
      <c r="Y77" s="269"/>
      <c r="Z77" s="197">
        <f>+X77*Y77</f>
        <v>0</v>
      </c>
      <c r="AA77" s="202">
        <f t="shared" si="14"/>
        <v>104</v>
      </c>
      <c r="AB77" s="203">
        <f t="shared" si="15"/>
        <v>721</v>
      </c>
      <c r="AC77" s="204">
        <f t="shared" si="16"/>
        <v>74984</v>
      </c>
      <c r="AD77" s="205"/>
      <c r="AE77" s="206"/>
    </row>
    <row r="78" spans="2:31" x14ac:dyDescent="0.3">
      <c r="B78" s="487" t="s">
        <v>242</v>
      </c>
      <c r="C78" s="355" t="e">
        <f>VLOOKUP(B78,$B$6:$C$55,2,0)</f>
        <v>#N/A</v>
      </c>
      <c r="D78" s="355" t="e">
        <f>VLOOKUP(B78,$B$6:$D$55,3,0)</f>
        <v>#N/A</v>
      </c>
      <c r="E78" s="355" t="e">
        <f>VLOOKUP(B78,$B$6:$J$55,4,0)</f>
        <v>#N/A</v>
      </c>
      <c r="F78" s="189"/>
      <c r="G78" s="506"/>
      <c r="H78" s="477" t="s">
        <v>266</v>
      </c>
      <c r="I78" s="331"/>
      <c r="J78" s="207" t="s">
        <v>85</v>
      </c>
      <c r="K78" s="385">
        <v>1</v>
      </c>
      <c r="L78" s="386" t="s">
        <v>264</v>
      </c>
      <c r="M78" s="386">
        <v>1</v>
      </c>
      <c r="N78" s="387" t="s">
        <v>264</v>
      </c>
      <c r="O78" s="258">
        <f>+'[1]25''02월'!P77</f>
        <v>29700</v>
      </c>
      <c r="P78" s="193">
        <f>+'[1]25''02월'!Q77</f>
        <v>1</v>
      </c>
      <c r="Q78" s="262">
        <f t="shared" si="10"/>
        <v>29700</v>
      </c>
      <c r="R78" s="195"/>
      <c r="S78" s="196"/>
      <c r="T78" s="197">
        <f t="shared" si="11"/>
        <v>0</v>
      </c>
      <c r="U78" s="266"/>
      <c r="V78" s="199"/>
      <c r="W78" s="200">
        <f t="shared" si="12"/>
        <v>0</v>
      </c>
      <c r="X78" s="195">
        <f t="shared" si="9"/>
        <v>0</v>
      </c>
      <c r="Y78" s="269"/>
      <c r="Z78" s="197"/>
      <c r="AA78" s="202">
        <f t="shared" si="14"/>
        <v>29700</v>
      </c>
      <c r="AB78" s="203">
        <f t="shared" si="15"/>
        <v>1</v>
      </c>
      <c r="AC78" s="204">
        <f t="shared" si="16"/>
        <v>29700</v>
      </c>
      <c r="AD78" s="205"/>
      <c r="AE78" s="206"/>
    </row>
    <row r="79" spans="2:31" x14ac:dyDescent="0.3">
      <c r="B79" s="487" t="s">
        <v>242</v>
      </c>
      <c r="C79" s="355" t="e">
        <f>VLOOKUP(B79,$B$6:$C$55,2,0)</f>
        <v>#N/A</v>
      </c>
      <c r="D79" s="355" t="e">
        <f>VLOOKUP(B79,$B$6:$D$55,3,0)</f>
        <v>#N/A</v>
      </c>
      <c r="E79" s="355" t="e">
        <f>VLOOKUP(B79,$B$6:$J$55,4,0)</f>
        <v>#N/A</v>
      </c>
      <c r="F79" s="189"/>
      <c r="G79" s="506"/>
      <c r="H79" s="477" t="s">
        <v>266</v>
      </c>
      <c r="I79" s="331"/>
      <c r="J79" s="207" t="s">
        <v>86</v>
      </c>
      <c r="K79" s="385">
        <v>1</v>
      </c>
      <c r="L79" s="386" t="s">
        <v>264</v>
      </c>
      <c r="M79" s="386">
        <v>1</v>
      </c>
      <c r="N79" s="387" t="s">
        <v>264</v>
      </c>
      <c r="O79" s="258">
        <f>+'[1]25''02월'!P78</f>
        <v>55000</v>
      </c>
      <c r="P79" s="193">
        <f>+'[1]25''02월'!Q78</f>
        <v>2</v>
      </c>
      <c r="Q79" s="262">
        <f t="shared" si="10"/>
        <v>110000</v>
      </c>
      <c r="R79" s="195"/>
      <c r="S79" s="196"/>
      <c r="T79" s="197">
        <f t="shared" si="11"/>
        <v>0</v>
      </c>
      <c r="U79" s="266"/>
      <c r="V79" s="199"/>
      <c r="W79" s="200">
        <f t="shared" si="12"/>
        <v>0</v>
      </c>
      <c r="X79" s="195"/>
      <c r="Y79" s="269"/>
      <c r="Z79" s="197"/>
      <c r="AA79" s="202">
        <f t="shared" si="14"/>
        <v>55000</v>
      </c>
      <c r="AB79" s="203">
        <f t="shared" si="15"/>
        <v>2</v>
      </c>
      <c r="AC79" s="204">
        <f t="shared" si="16"/>
        <v>110000</v>
      </c>
      <c r="AD79" s="205"/>
      <c r="AE79" s="206"/>
    </row>
    <row r="80" spans="2:31" x14ac:dyDescent="0.3">
      <c r="B80" s="487" t="s">
        <v>242</v>
      </c>
      <c r="C80" s="355" t="e">
        <f>VLOOKUP(B80,$B$6:$C$55,2,0)</f>
        <v>#N/A</v>
      </c>
      <c r="D80" s="355" t="e">
        <f>VLOOKUP(B80,$B$6:$D$55,3,0)</f>
        <v>#N/A</v>
      </c>
      <c r="E80" s="355" t="e">
        <f>VLOOKUP(B80,$B$6:$J$55,4,0)</f>
        <v>#N/A</v>
      </c>
      <c r="F80" s="189"/>
      <c r="G80" s="506"/>
      <c r="H80" s="477" t="s">
        <v>266</v>
      </c>
      <c r="I80" s="331"/>
      <c r="J80" s="207" t="s">
        <v>87</v>
      </c>
      <c r="K80" s="385">
        <v>1</v>
      </c>
      <c r="L80" s="386" t="s">
        <v>264</v>
      </c>
      <c r="M80" s="386">
        <v>1</v>
      </c>
      <c r="N80" s="387" t="s">
        <v>264</v>
      </c>
      <c r="O80" s="258">
        <f>+'[1]25''02월'!P80</f>
        <v>55000</v>
      </c>
      <c r="P80" s="193">
        <f>+'[1]25''02월'!Q80</f>
        <v>4</v>
      </c>
      <c r="Q80" s="262">
        <f t="shared" si="10"/>
        <v>220000</v>
      </c>
      <c r="R80" s="195"/>
      <c r="S80" s="196"/>
      <c r="T80" s="197">
        <f t="shared" si="11"/>
        <v>0</v>
      </c>
      <c r="U80" s="266"/>
      <c r="V80" s="199"/>
      <c r="W80" s="200"/>
      <c r="X80" s="195"/>
      <c r="Y80" s="269"/>
      <c r="Z80" s="197"/>
      <c r="AA80" s="202">
        <f t="shared" si="14"/>
        <v>55000</v>
      </c>
      <c r="AB80" s="203">
        <f t="shared" si="15"/>
        <v>4</v>
      </c>
      <c r="AC80" s="204">
        <f t="shared" si="16"/>
        <v>220000</v>
      </c>
      <c r="AD80" s="205"/>
      <c r="AE80" s="206"/>
    </row>
    <row r="81" spans="2:31" x14ac:dyDescent="0.3">
      <c r="B81" s="487" t="s">
        <v>242</v>
      </c>
      <c r="C81" s="355" t="e">
        <f>VLOOKUP(B81,$B$6:$C$55,2,0)</f>
        <v>#N/A</v>
      </c>
      <c r="D81" s="355" t="e">
        <f>VLOOKUP(B81,$B$6:$D$55,3,0)</f>
        <v>#N/A</v>
      </c>
      <c r="E81" s="355" t="e">
        <f>VLOOKUP(B81,$B$6:$J$55,4,0)</f>
        <v>#N/A</v>
      </c>
      <c r="F81" s="189"/>
      <c r="G81" s="506"/>
      <c r="H81" s="477" t="s">
        <v>266</v>
      </c>
      <c r="I81" s="331"/>
      <c r="J81" s="207" t="s">
        <v>88</v>
      </c>
      <c r="K81" s="385">
        <v>1</v>
      </c>
      <c r="L81" s="386" t="s">
        <v>264</v>
      </c>
      <c r="M81" s="386">
        <v>1</v>
      </c>
      <c r="N81" s="387" t="s">
        <v>264</v>
      </c>
      <c r="O81" s="258">
        <f>+'[1]25''02월'!P82</f>
        <v>4125</v>
      </c>
      <c r="P81" s="193">
        <f>+'[1]25''02월'!Q82</f>
        <v>37</v>
      </c>
      <c r="Q81" s="262">
        <f t="shared" si="10"/>
        <v>152625</v>
      </c>
      <c r="R81" s="195"/>
      <c r="S81" s="196"/>
      <c r="T81" s="197">
        <f t="shared" si="11"/>
        <v>0</v>
      </c>
      <c r="U81" s="266"/>
      <c r="V81" s="199"/>
      <c r="W81" s="200">
        <f t="shared" si="12"/>
        <v>0</v>
      </c>
      <c r="X81" s="195"/>
      <c r="Y81" s="269"/>
      <c r="Z81" s="197"/>
      <c r="AA81" s="202">
        <f t="shared" si="14"/>
        <v>4125</v>
      </c>
      <c r="AB81" s="203">
        <f t="shared" si="15"/>
        <v>37</v>
      </c>
      <c r="AC81" s="204">
        <f t="shared" si="16"/>
        <v>152625</v>
      </c>
      <c r="AD81" s="205"/>
      <c r="AE81" s="206"/>
    </row>
    <row r="82" spans="2:31" x14ac:dyDescent="0.3">
      <c r="B82" s="498" t="s">
        <v>154</v>
      </c>
      <c r="C82" s="355" t="str">
        <f>VLOOKUP(B82,$B$6:$C$55,2,0)</f>
        <v>확인필요</v>
      </c>
      <c r="D82" s="355" t="str">
        <f>VLOOKUP(B82,$B$6:$D$55,3,0)</f>
        <v>확인필요</v>
      </c>
      <c r="E82" s="355" t="str">
        <f>VLOOKUP(B82,$B$6:$J$55,4,0)</f>
        <v>확인필요</v>
      </c>
      <c r="F82" s="189"/>
      <c r="G82" s="506"/>
      <c r="H82" s="477" t="s">
        <v>266</v>
      </c>
      <c r="I82" s="331"/>
      <c r="J82" s="300" t="s">
        <v>89</v>
      </c>
      <c r="K82" s="385">
        <v>1</v>
      </c>
      <c r="L82" s="386" t="s">
        <v>264</v>
      </c>
      <c r="M82" s="386">
        <v>1</v>
      </c>
      <c r="N82" s="387" t="s">
        <v>264</v>
      </c>
      <c r="O82" s="258">
        <f>+'[1]25''02월'!P83</f>
        <v>55000</v>
      </c>
      <c r="P82" s="193">
        <f>+'[1]25''02월'!Q83</f>
        <v>3</v>
      </c>
      <c r="Q82" s="262">
        <f t="shared" si="10"/>
        <v>165000</v>
      </c>
      <c r="R82" s="195"/>
      <c r="S82" s="196"/>
      <c r="T82" s="197">
        <f t="shared" si="11"/>
        <v>0</v>
      </c>
      <c r="U82" s="266"/>
      <c r="V82" s="199"/>
      <c r="W82" s="200">
        <f t="shared" si="12"/>
        <v>0</v>
      </c>
      <c r="X82" s="195"/>
      <c r="Y82" s="269"/>
      <c r="Z82" s="197"/>
      <c r="AA82" s="202">
        <f t="shared" si="14"/>
        <v>55000</v>
      </c>
      <c r="AB82" s="203">
        <f t="shared" si="15"/>
        <v>3</v>
      </c>
      <c r="AC82" s="204">
        <f t="shared" si="16"/>
        <v>165000</v>
      </c>
      <c r="AD82" s="205"/>
      <c r="AE82" s="206"/>
    </row>
    <row r="83" spans="2:31" x14ac:dyDescent="0.3">
      <c r="B83" s="487" t="s">
        <v>243</v>
      </c>
      <c r="C83" s="355" t="e">
        <f>VLOOKUP(B83,$B$6:$C$55,2,0)</f>
        <v>#N/A</v>
      </c>
      <c r="D83" s="363" t="s">
        <v>277</v>
      </c>
      <c r="E83" s="363" t="s">
        <v>278</v>
      </c>
      <c r="F83" s="189"/>
      <c r="G83" s="506"/>
      <c r="H83" s="477" t="s">
        <v>266</v>
      </c>
      <c r="I83" s="331"/>
      <c r="J83" s="207" t="s">
        <v>90</v>
      </c>
      <c r="K83" s="385">
        <v>1</v>
      </c>
      <c r="L83" s="386" t="s">
        <v>264</v>
      </c>
      <c r="M83" s="386">
        <v>1</v>
      </c>
      <c r="N83" s="387" t="s">
        <v>264</v>
      </c>
      <c r="O83" s="258">
        <f>+'[1]25''02월'!P84</f>
        <v>55000</v>
      </c>
      <c r="P83" s="193">
        <f>+'[1]25''02월'!Q84</f>
        <v>1</v>
      </c>
      <c r="Q83" s="262">
        <f t="shared" si="10"/>
        <v>55000</v>
      </c>
      <c r="R83" s="195"/>
      <c r="S83" s="196"/>
      <c r="T83" s="197">
        <f t="shared" si="11"/>
        <v>0</v>
      </c>
      <c r="U83" s="266"/>
      <c r="V83" s="199"/>
      <c r="W83" s="200">
        <f t="shared" si="12"/>
        <v>0</v>
      </c>
      <c r="X83" s="195">
        <f t="shared" si="9"/>
        <v>0</v>
      </c>
      <c r="Y83" s="269"/>
      <c r="Z83" s="197"/>
      <c r="AA83" s="202">
        <f t="shared" si="14"/>
        <v>55000</v>
      </c>
      <c r="AB83" s="203">
        <f t="shared" si="15"/>
        <v>1</v>
      </c>
      <c r="AC83" s="204">
        <f t="shared" si="16"/>
        <v>55000</v>
      </c>
      <c r="AD83" s="205"/>
      <c r="AE83" s="206"/>
    </row>
    <row r="84" spans="2:31" x14ac:dyDescent="0.3">
      <c r="B84" s="487" t="s">
        <v>243</v>
      </c>
      <c r="C84" s="355" t="e">
        <f>VLOOKUP(B84,$B$6:$C$55,2,0)</f>
        <v>#N/A</v>
      </c>
      <c r="D84" s="363" t="s">
        <v>277</v>
      </c>
      <c r="E84" s="363" t="s">
        <v>278</v>
      </c>
      <c r="F84" s="189"/>
      <c r="G84" s="506"/>
      <c r="H84" s="477" t="s">
        <v>266</v>
      </c>
      <c r="I84" s="331"/>
      <c r="J84" s="207" t="s">
        <v>91</v>
      </c>
      <c r="K84" s="385">
        <v>1</v>
      </c>
      <c r="L84" s="386" t="s">
        <v>264</v>
      </c>
      <c r="M84" s="386">
        <v>1</v>
      </c>
      <c r="N84" s="387" t="s">
        <v>264</v>
      </c>
      <c r="O84" s="258">
        <f>+'[1]25''02월'!P85</f>
        <v>55000</v>
      </c>
      <c r="P84" s="193">
        <f>+'[1]25''02월'!Q85</f>
        <v>3</v>
      </c>
      <c r="Q84" s="262">
        <f t="shared" si="10"/>
        <v>165000</v>
      </c>
      <c r="R84" s="195"/>
      <c r="S84" s="196"/>
      <c r="T84" s="197">
        <f t="shared" si="11"/>
        <v>0</v>
      </c>
      <c r="U84" s="266"/>
      <c r="V84" s="199"/>
      <c r="W84" s="200">
        <f t="shared" si="12"/>
        <v>0</v>
      </c>
      <c r="X84" s="195">
        <f t="shared" si="9"/>
        <v>0</v>
      </c>
      <c r="Y84" s="269"/>
      <c r="Z84" s="197"/>
      <c r="AA84" s="202">
        <f t="shared" si="14"/>
        <v>55000</v>
      </c>
      <c r="AB84" s="203">
        <f t="shared" si="15"/>
        <v>3</v>
      </c>
      <c r="AC84" s="204">
        <f t="shared" si="16"/>
        <v>165000</v>
      </c>
      <c r="AD84" s="205"/>
      <c r="AE84" s="206"/>
    </row>
    <row r="85" spans="2:31" x14ac:dyDescent="0.3">
      <c r="B85" s="487" t="s">
        <v>243</v>
      </c>
      <c r="C85" s="355" t="e">
        <f>VLOOKUP(B85,$B$6:$C$55,2,0)</f>
        <v>#N/A</v>
      </c>
      <c r="D85" s="363" t="s">
        <v>277</v>
      </c>
      <c r="E85" s="363" t="s">
        <v>278</v>
      </c>
      <c r="F85" s="189"/>
      <c r="G85" s="506"/>
      <c r="H85" s="477" t="s">
        <v>266</v>
      </c>
      <c r="I85" s="331"/>
      <c r="J85" s="207" t="s">
        <v>92</v>
      </c>
      <c r="K85" s="385">
        <v>1</v>
      </c>
      <c r="L85" s="386" t="s">
        <v>264</v>
      </c>
      <c r="M85" s="386">
        <v>1</v>
      </c>
      <c r="N85" s="387" t="s">
        <v>264</v>
      </c>
      <c r="O85" s="258">
        <f>+'[1]25''02월'!P86</f>
        <v>55000</v>
      </c>
      <c r="P85" s="193">
        <f>+'[1]25''02월'!Q86</f>
        <v>1</v>
      </c>
      <c r="Q85" s="262">
        <f t="shared" si="10"/>
        <v>55000</v>
      </c>
      <c r="R85" s="195"/>
      <c r="S85" s="196"/>
      <c r="T85" s="197">
        <f t="shared" si="11"/>
        <v>0</v>
      </c>
      <c r="U85" s="266"/>
      <c r="V85" s="199"/>
      <c r="W85" s="200">
        <f t="shared" si="12"/>
        <v>0</v>
      </c>
      <c r="X85" s="195">
        <f t="shared" si="9"/>
        <v>0</v>
      </c>
      <c r="Y85" s="269"/>
      <c r="Z85" s="197"/>
      <c r="AA85" s="202">
        <f t="shared" si="14"/>
        <v>55000</v>
      </c>
      <c r="AB85" s="203">
        <f t="shared" si="15"/>
        <v>1</v>
      </c>
      <c r="AC85" s="204">
        <f t="shared" si="16"/>
        <v>55000</v>
      </c>
      <c r="AD85" s="205"/>
      <c r="AE85" s="206"/>
    </row>
    <row r="86" spans="2:31" x14ac:dyDescent="0.3">
      <c r="B86" s="487" t="s">
        <v>243</v>
      </c>
      <c r="C86" s="355" t="e">
        <f>VLOOKUP(B86,$B$6:$C$55,2,0)</f>
        <v>#N/A</v>
      </c>
      <c r="D86" s="363" t="s">
        <v>277</v>
      </c>
      <c r="E86" s="363" t="s">
        <v>278</v>
      </c>
      <c r="F86" s="189"/>
      <c r="G86" s="506"/>
      <c r="H86" s="477" t="s">
        <v>266</v>
      </c>
      <c r="I86" s="331"/>
      <c r="J86" s="207" t="s">
        <v>93</v>
      </c>
      <c r="K86" s="385">
        <v>1</v>
      </c>
      <c r="L86" s="386" t="s">
        <v>263</v>
      </c>
      <c r="M86" s="386">
        <v>1</v>
      </c>
      <c r="N86" s="387" t="s">
        <v>263</v>
      </c>
      <c r="O86" s="258">
        <f>+'[1]25''02월'!P87</f>
        <v>2750</v>
      </c>
      <c r="P86" s="193">
        <f>+'[1]25''02월'!Q87</f>
        <v>39</v>
      </c>
      <c r="Q86" s="262">
        <f t="shared" si="10"/>
        <v>107250</v>
      </c>
      <c r="R86" s="195"/>
      <c r="S86" s="196"/>
      <c r="T86" s="197">
        <f t="shared" si="11"/>
        <v>0</v>
      </c>
      <c r="U86" s="266"/>
      <c r="V86" s="199"/>
      <c r="W86" s="200">
        <f t="shared" si="12"/>
        <v>0</v>
      </c>
      <c r="X86" s="195"/>
      <c r="Y86" s="269"/>
      <c r="Z86" s="197"/>
      <c r="AA86" s="202">
        <f t="shared" si="14"/>
        <v>2750</v>
      </c>
      <c r="AB86" s="203">
        <f t="shared" si="15"/>
        <v>39</v>
      </c>
      <c r="AC86" s="204">
        <f t="shared" si="16"/>
        <v>107250</v>
      </c>
      <c r="AD86" s="205"/>
      <c r="AE86" s="206"/>
    </row>
    <row r="87" spans="2:31" x14ac:dyDescent="0.25">
      <c r="B87" s="487" t="s">
        <v>243</v>
      </c>
      <c r="C87" s="355" t="e">
        <f>VLOOKUP(B87,$B$6:$C$55,2,0)</f>
        <v>#N/A</v>
      </c>
      <c r="D87" s="363" t="s">
        <v>277</v>
      </c>
      <c r="E87" s="363" t="s">
        <v>278</v>
      </c>
      <c r="F87" s="189"/>
      <c r="G87" s="506"/>
      <c r="H87" s="477" t="s">
        <v>266</v>
      </c>
      <c r="I87" s="331"/>
      <c r="J87" s="191" t="s">
        <v>94</v>
      </c>
      <c r="K87" s="385">
        <v>1</v>
      </c>
      <c r="L87" s="386" t="s">
        <v>264</v>
      </c>
      <c r="M87" s="386">
        <v>1</v>
      </c>
      <c r="N87" s="387" t="s">
        <v>264</v>
      </c>
      <c r="O87" s="258">
        <f>+'[1]25''02월'!P88</f>
        <v>11000</v>
      </c>
      <c r="P87" s="193">
        <f>+'[1]25''02월'!Q88</f>
        <v>10</v>
      </c>
      <c r="Q87" s="262">
        <f t="shared" si="10"/>
        <v>110000</v>
      </c>
      <c r="R87" s="294"/>
      <c r="S87" s="295"/>
      <c r="T87" s="197">
        <f t="shared" si="11"/>
        <v>0</v>
      </c>
      <c r="U87" s="266"/>
      <c r="V87" s="302"/>
      <c r="W87" s="200">
        <f t="shared" si="12"/>
        <v>0</v>
      </c>
      <c r="X87" s="294">
        <f t="shared" si="9"/>
        <v>0</v>
      </c>
      <c r="Y87" s="297"/>
      <c r="Z87" s="296">
        <f t="shared" si="13"/>
        <v>0</v>
      </c>
      <c r="AA87" s="202">
        <f t="shared" si="14"/>
        <v>11000</v>
      </c>
      <c r="AB87" s="203">
        <f t="shared" si="15"/>
        <v>10</v>
      </c>
      <c r="AC87" s="204">
        <f t="shared" si="16"/>
        <v>110000</v>
      </c>
      <c r="AD87" s="205"/>
      <c r="AE87" s="206"/>
    </row>
    <row r="88" spans="2:31" x14ac:dyDescent="0.25">
      <c r="B88" s="487" t="s">
        <v>243</v>
      </c>
      <c r="C88" s="355" t="e">
        <f>VLOOKUP(B88,$B$6:$C$55,2,0)</f>
        <v>#N/A</v>
      </c>
      <c r="D88" s="363" t="s">
        <v>277</v>
      </c>
      <c r="E88" s="363" t="s">
        <v>278</v>
      </c>
      <c r="F88" s="189"/>
      <c r="G88" s="506"/>
      <c r="H88" s="477" t="s">
        <v>266</v>
      </c>
      <c r="I88" s="331"/>
      <c r="J88" s="191" t="s">
        <v>95</v>
      </c>
      <c r="K88" s="385">
        <v>1</v>
      </c>
      <c r="L88" s="386" t="s">
        <v>264</v>
      </c>
      <c r="M88" s="386">
        <v>1</v>
      </c>
      <c r="N88" s="387" t="s">
        <v>264</v>
      </c>
      <c r="O88" s="258">
        <f>+'[1]25''02월'!P89</f>
        <v>11000</v>
      </c>
      <c r="P88" s="193">
        <f>+'[1]25''02월'!Q89</f>
        <v>15</v>
      </c>
      <c r="Q88" s="262">
        <f t="shared" si="10"/>
        <v>165000</v>
      </c>
      <c r="R88" s="294"/>
      <c r="S88" s="295"/>
      <c r="T88" s="197">
        <f t="shared" si="11"/>
        <v>0</v>
      </c>
      <c r="U88" s="266"/>
      <c r="V88" s="302"/>
      <c r="W88" s="200">
        <f t="shared" si="12"/>
        <v>0</v>
      </c>
      <c r="X88" s="294">
        <f t="shared" si="9"/>
        <v>0</v>
      </c>
      <c r="Y88" s="297"/>
      <c r="Z88" s="296">
        <f t="shared" si="13"/>
        <v>0</v>
      </c>
      <c r="AA88" s="202">
        <f t="shared" si="14"/>
        <v>11000</v>
      </c>
      <c r="AB88" s="203">
        <f t="shared" si="15"/>
        <v>15</v>
      </c>
      <c r="AC88" s="204">
        <f t="shared" si="16"/>
        <v>165000</v>
      </c>
      <c r="AD88" s="205"/>
      <c r="AE88" s="206"/>
    </row>
    <row r="89" spans="2:31" x14ac:dyDescent="0.25">
      <c r="B89" s="487" t="s">
        <v>243</v>
      </c>
      <c r="C89" s="355" t="e">
        <f>VLOOKUP(B89,$B$6:$C$55,2,0)</f>
        <v>#N/A</v>
      </c>
      <c r="D89" s="363" t="s">
        <v>277</v>
      </c>
      <c r="E89" s="363" t="s">
        <v>278</v>
      </c>
      <c r="F89" s="189"/>
      <c r="G89" s="506"/>
      <c r="H89" s="477" t="s">
        <v>266</v>
      </c>
      <c r="I89" s="331"/>
      <c r="J89" s="191" t="s">
        <v>96</v>
      </c>
      <c r="K89" s="385">
        <v>1</v>
      </c>
      <c r="L89" s="386" t="s">
        <v>264</v>
      </c>
      <c r="M89" s="386">
        <v>1</v>
      </c>
      <c r="N89" s="387" t="s">
        <v>264</v>
      </c>
      <c r="O89" s="258">
        <f>+'[1]25''02월'!P90</f>
        <v>11000</v>
      </c>
      <c r="P89" s="193">
        <f>+'[1]25''02월'!Q90</f>
        <v>9</v>
      </c>
      <c r="Q89" s="262">
        <f t="shared" si="10"/>
        <v>99000</v>
      </c>
      <c r="R89" s="294"/>
      <c r="S89" s="295"/>
      <c r="T89" s="197">
        <f t="shared" si="11"/>
        <v>0</v>
      </c>
      <c r="U89" s="266"/>
      <c r="V89" s="302"/>
      <c r="W89" s="200">
        <f t="shared" si="12"/>
        <v>0</v>
      </c>
      <c r="X89" s="294">
        <f t="shared" si="9"/>
        <v>0</v>
      </c>
      <c r="Y89" s="297"/>
      <c r="Z89" s="296">
        <f t="shared" si="13"/>
        <v>0</v>
      </c>
      <c r="AA89" s="202">
        <f t="shared" si="14"/>
        <v>11000</v>
      </c>
      <c r="AB89" s="203">
        <f t="shared" si="15"/>
        <v>9</v>
      </c>
      <c r="AC89" s="204">
        <f t="shared" si="16"/>
        <v>99000</v>
      </c>
      <c r="AD89" s="205"/>
      <c r="AE89" s="206"/>
    </row>
    <row r="90" spans="2:31" x14ac:dyDescent="0.25">
      <c r="B90" s="487" t="s">
        <v>243</v>
      </c>
      <c r="C90" s="355" t="e">
        <f>VLOOKUP(B90,$B$6:$C$55,2,0)</f>
        <v>#N/A</v>
      </c>
      <c r="D90" s="363" t="s">
        <v>277</v>
      </c>
      <c r="E90" s="363" t="s">
        <v>278</v>
      </c>
      <c r="F90" s="189"/>
      <c r="G90" s="506"/>
      <c r="H90" s="477" t="s">
        <v>266</v>
      </c>
      <c r="I90" s="331"/>
      <c r="J90" s="191" t="s">
        <v>97</v>
      </c>
      <c r="K90" s="385">
        <v>1</v>
      </c>
      <c r="L90" s="386" t="s">
        <v>264</v>
      </c>
      <c r="M90" s="386">
        <v>1</v>
      </c>
      <c r="N90" s="387" t="s">
        <v>264</v>
      </c>
      <c r="O90" s="258">
        <f>+'[1]25''02월'!P91</f>
        <v>22000</v>
      </c>
      <c r="P90" s="193">
        <f>+'[1]25''02월'!Q91</f>
        <v>15</v>
      </c>
      <c r="Q90" s="262">
        <f t="shared" si="10"/>
        <v>330000</v>
      </c>
      <c r="R90" s="195"/>
      <c r="S90" s="196"/>
      <c r="T90" s="197">
        <f t="shared" si="11"/>
        <v>0</v>
      </c>
      <c r="U90" s="266"/>
      <c r="V90" s="199"/>
      <c r="W90" s="200">
        <f t="shared" si="12"/>
        <v>0</v>
      </c>
      <c r="X90" s="195">
        <f t="shared" si="9"/>
        <v>0</v>
      </c>
      <c r="Y90" s="269"/>
      <c r="Z90" s="197">
        <f t="shared" si="13"/>
        <v>0</v>
      </c>
      <c r="AA90" s="202">
        <f t="shared" si="14"/>
        <v>22000</v>
      </c>
      <c r="AB90" s="203">
        <f t="shared" si="15"/>
        <v>15</v>
      </c>
      <c r="AC90" s="204">
        <f t="shared" si="16"/>
        <v>330000</v>
      </c>
      <c r="AD90" s="205"/>
      <c r="AE90" s="206"/>
    </row>
    <row r="91" spans="2:31" x14ac:dyDescent="0.25">
      <c r="B91" s="487" t="s">
        <v>243</v>
      </c>
      <c r="C91" s="355" t="e">
        <f>VLOOKUP(B91,$B$6:$C$55,2,0)</f>
        <v>#N/A</v>
      </c>
      <c r="D91" s="363" t="s">
        <v>277</v>
      </c>
      <c r="E91" s="363" t="s">
        <v>278</v>
      </c>
      <c r="F91" s="189"/>
      <c r="G91" s="506"/>
      <c r="H91" s="477" t="s">
        <v>266</v>
      </c>
      <c r="I91" s="331"/>
      <c r="J91" s="191" t="s">
        <v>98</v>
      </c>
      <c r="K91" s="385">
        <v>1</v>
      </c>
      <c r="L91" s="386" t="s">
        <v>264</v>
      </c>
      <c r="M91" s="386">
        <v>1</v>
      </c>
      <c r="N91" s="387" t="s">
        <v>264</v>
      </c>
      <c r="O91" s="258">
        <f>+'[1]25''02월'!P92</f>
        <v>14850</v>
      </c>
      <c r="P91" s="193">
        <f>+'[1]25''02월'!Q92</f>
        <v>29</v>
      </c>
      <c r="Q91" s="262">
        <f t="shared" si="10"/>
        <v>430650</v>
      </c>
      <c r="R91" s="195"/>
      <c r="S91" s="196"/>
      <c r="T91" s="197">
        <f t="shared" si="11"/>
        <v>0</v>
      </c>
      <c r="U91" s="266"/>
      <c r="V91" s="199"/>
      <c r="W91" s="200">
        <f t="shared" si="12"/>
        <v>0</v>
      </c>
      <c r="X91" s="195">
        <f t="shared" si="9"/>
        <v>0</v>
      </c>
      <c r="Y91" s="269"/>
      <c r="Z91" s="197">
        <f t="shared" si="13"/>
        <v>0</v>
      </c>
      <c r="AA91" s="202">
        <f t="shared" si="14"/>
        <v>14850</v>
      </c>
      <c r="AB91" s="203">
        <f t="shared" si="15"/>
        <v>29</v>
      </c>
      <c r="AC91" s="204">
        <f t="shared" si="16"/>
        <v>430650</v>
      </c>
      <c r="AD91" s="205"/>
      <c r="AE91" s="206"/>
    </row>
    <row r="92" spans="2:31" x14ac:dyDescent="0.25">
      <c r="B92" s="487" t="s">
        <v>244</v>
      </c>
      <c r="C92" s="355" t="e">
        <f>VLOOKUP(B92,$B$6:$C$55,2,0)</f>
        <v>#N/A</v>
      </c>
      <c r="D92" s="355" t="e">
        <f>VLOOKUP(B92,$B$6:$D$55,3,0)</f>
        <v>#N/A</v>
      </c>
      <c r="E92" s="355" t="e">
        <f>VLOOKUP(B92,$B$6:$J$55,4,0)</f>
        <v>#N/A</v>
      </c>
      <c r="F92" s="189"/>
      <c r="G92" s="506"/>
      <c r="H92" s="477" t="s">
        <v>266</v>
      </c>
      <c r="I92" s="331"/>
      <c r="J92" s="191" t="s">
        <v>99</v>
      </c>
      <c r="K92" s="385">
        <v>1</v>
      </c>
      <c r="L92" s="386" t="s">
        <v>264</v>
      </c>
      <c r="M92" s="386">
        <v>1</v>
      </c>
      <c r="N92" s="387" t="s">
        <v>264</v>
      </c>
      <c r="O92" s="258">
        <f>+'[1]25''02월'!P93</f>
        <v>29333</v>
      </c>
      <c r="P92" s="193">
        <f>+'[1]25''02월'!Q93</f>
        <v>23</v>
      </c>
      <c r="Q92" s="262">
        <f t="shared" si="10"/>
        <v>674659</v>
      </c>
      <c r="R92" s="294"/>
      <c r="S92" s="295"/>
      <c r="T92" s="197">
        <f t="shared" si="11"/>
        <v>0</v>
      </c>
      <c r="U92" s="266"/>
      <c r="V92" s="199"/>
      <c r="W92" s="303">
        <f t="shared" si="12"/>
        <v>0</v>
      </c>
      <c r="X92" s="294">
        <f t="shared" si="9"/>
        <v>0</v>
      </c>
      <c r="Y92" s="297"/>
      <c r="Z92" s="296">
        <f t="shared" si="13"/>
        <v>0</v>
      </c>
      <c r="AA92" s="202">
        <f t="shared" si="14"/>
        <v>29333</v>
      </c>
      <c r="AB92" s="203">
        <f t="shared" si="15"/>
        <v>23</v>
      </c>
      <c r="AC92" s="204">
        <f t="shared" si="16"/>
        <v>674659</v>
      </c>
      <c r="AD92" s="205"/>
      <c r="AE92" s="206"/>
    </row>
    <row r="93" spans="2:31" x14ac:dyDescent="0.25">
      <c r="B93" s="487" t="s">
        <v>245</v>
      </c>
      <c r="C93" s="355" t="e">
        <f>VLOOKUP(B93,$B$6:$C$55,2,0)</f>
        <v>#N/A</v>
      </c>
      <c r="D93" s="355" t="e">
        <f>VLOOKUP(B93,$B$6:$D$55,3,0)</f>
        <v>#N/A</v>
      </c>
      <c r="E93" s="355" t="e">
        <f>VLOOKUP(B93,$B$6:$J$55,4,0)</f>
        <v>#N/A</v>
      </c>
      <c r="F93" s="189"/>
      <c r="G93" s="506"/>
      <c r="H93" s="477" t="s">
        <v>266</v>
      </c>
      <c r="I93" s="331"/>
      <c r="J93" s="191" t="s">
        <v>100</v>
      </c>
      <c r="K93" s="385">
        <v>1</v>
      </c>
      <c r="L93" s="386" t="s">
        <v>264</v>
      </c>
      <c r="M93" s="386">
        <v>1</v>
      </c>
      <c r="N93" s="387" t="s">
        <v>264</v>
      </c>
      <c r="O93" s="258">
        <f>+'[1]25''02월'!P94</f>
        <v>75000</v>
      </c>
      <c r="P93" s="193">
        <f>+'[1]25''02월'!Q94</f>
        <v>1</v>
      </c>
      <c r="Q93" s="262">
        <f t="shared" si="10"/>
        <v>75000</v>
      </c>
      <c r="R93" s="195"/>
      <c r="S93" s="196"/>
      <c r="T93" s="197">
        <f t="shared" si="11"/>
        <v>0</v>
      </c>
      <c r="U93" s="266"/>
      <c r="V93" s="199"/>
      <c r="W93" s="200">
        <f t="shared" si="12"/>
        <v>0</v>
      </c>
      <c r="X93" s="195">
        <f t="shared" si="9"/>
        <v>0</v>
      </c>
      <c r="Y93" s="269"/>
      <c r="Z93" s="197">
        <f t="shared" si="13"/>
        <v>0</v>
      </c>
      <c r="AA93" s="202">
        <f t="shared" si="14"/>
        <v>75000</v>
      </c>
      <c r="AB93" s="203">
        <f t="shared" si="15"/>
        <v>1</v>
      </c>
      <c r="AC93" s="204">
        <f t="shared" si="16"/>
        <v>75000</v>
      </c>
      <c r="AD93" s="205"/>
      <c r="AE93" s="206"/>
    </row>
    <row r="94" spans="2:31" x14ac:dyDescent="0.25">
      <c r="B94" s="487" t="s">
        <v>245</v>
      </c>
      <c r="C94" s="355" t="e">
        <f>VLOOKUP(B94,$B$6:$C$55,2,0)</f>
        <v>#N/A</v>
      </c>
      <c r="D94" s="355" t="e">
        <f>VLOOKUP(B94,$B$6:$D$55,3,0)</f>
        <v>#N/A</v>
      </c>
      <c r="E94" s="355" t="e">
        <f>VLOOKUP(B94,$B$6:$J$55,4,0)</f>
        <v>#N/A</v>
      </c>
      <c r="F94" s="189"/>
      <c r="G94" s="506"/>
      <c r="H94" s="477" t="s">
        <v>266</v>
      </c>
      <c r="I94" s="331"/>
      <c r="J94" s="191" t="s">
        <v>101</v>
      </c>
      <c r="K94" s="385">
        <v>1</v>
      </c>
      <c r="L94" s="386" t="s">
        <v>264</v>
      </c>
      <c r="M94" s="386">
        <v>1</v>
      </c>
      <c r="N94" s="387" t="s">
        <v>264</v>
      </c>
      <c r="O94" s="258">
        <f>+'[1]25''02월'!P95</f>
        <v>75000</v>
      </c>
      <c r="P94" s="193">
        <f>+'[1]25''02월'!Q95</f>
        <v>0</v>
      </c>
      <c r="Q94" s="262">
        <f t="shared" si="10"/>
        <v>0</v>
      </c>
      <c r="R94" s="195"/>
      <c r="S94" s="196"/>
      <c r="T94" s="197">
        <f t="shared" si="11"/>
        <v>0</v>
      </c>
      <c r="U94" s="266"/>
      <c r="V94" s="199"/>
      <c r="W94" s="200">
        <f t="shared" si="12"/>
        <v>0</v>
      </c>
      <c r="X94" s="195">
        <f t="shared" si="9"/>
        <v>0</v>
      </c>
      <c r="Y94" s="269"/>
      <c r="Z94" s="197">
        <f t="shared" si="13"/>
        <v>0</v>
      </c>
      <c r="AA94" s="202">
        <f t="shared" si="14"/>
        <v>75000</v>
      </c>
      <c r="AB94" s="203">
        <f t="shared" si="15"/>
        <v>0</v>
      </c>
      <c r="AC94" s="204">
        <f t="shared" si="16"/>
        <v>0</v>
      </c>
      <c r="AD94" s="205"/>
      <c r="AE94" s="206"/>
    </row>
    <row r="95" spans="2:31" x14ac:dyDescent="0.25">
      <c r="B95" s="487" t="s">
        <v>245</v>
      </c>
      <c r="C95" s="355" t="e">
        <f>VLOOKUP(B95,$B$6:$C$55,2,0)</f>
        <v>#N/A</v>
      </c>
      <c r="D95" s="355" t="e">
        <f>VLOOKUP(B95,$B$6:$D$55,3,0)</f>
        <v>#N/A</v>
      </c>
      <c r="E95" s="355" t="e">
        <f>VLOOKUP(B95,$B$6:$J$55,4,0)</f>
        <v>#N/A</v>
      </c>
      <c r="F95" s="189"/>
      <c r="G95" s="506"/>
      <c r="H95" s="477" t="s">
        <v>266</v>
      </c>
      <c r="I95" s="331"/>
      <c r="J95" s="191" t="s">
        <v>102</v>
      </c>
      <c r="K95" s="385">
        <v>1</v>
      </c>
      <c r="L95" s="386" t="s">
        <v>264</v>
      </c>
      <c r="M95" s="386">
        <v>1</v>
      </c>
      <c r="N95" s="387" t="s">
        <v>264</v>
      </c>
      <c r="O95" s="258">
        <v>89000</v>
      </c>
      <c r="P95" s="193">
        <v>0</v>
      </c>
      <c r="Q95" s="262">
        <v>0</v>
      </c>
      <c r="R95" s="195"/>
      <c r="S95" s="196"/>
      <c r="T95" s="197">
        <v>0</v>
      </c>
      <c r="U95" s="266">
        <v>89000</v>
      </c>
      <c r="V95" s="199">
        <v>0</v>
      </c>
      <c r="W95" s="200">
        <v>0</v>
      </c>
      <c r="X95" s="195">
        <v>89000</v>
      </c>
      <c r="Y95" s="269"/>
      <c r="Z95" s="197">
        <v>0</v>
      </c>
      <c r="AA95" s="202">
        <v>89000</v>
      </c>
      <c r="AB95" s="203">
        <v>0</v>
      </c>
      <c r="AC95" s="204">
        <v>0</v>
      </c>
      <c r="AD95" s="205"/>
      <c r="AE95" s="206"/>
    </row>
    <row r="96" spans="2:31" x14ac:dyDescent="0.25">
      <c r="B96" s="487" t="s">
        <v>246</v>
      </c>
      <c r="C96" s="355" t="e">
        <f>VLOOKUP(B96,$B$6:$C$55,2,0)</f>
        <v>#N/A</v>
      </c>
      <c r="D96" s="355" t="e">
        <f>VLOOKUP(B96,$B$6:$D$55,3,0)</f>
        <v>#N/A</v>
      </c>
      <c r="E96" s="355" t="e">
        <f>VLOOKUP(B96,$B$6:$J$55,4,0)</f>
        <v>#N/A</v>
      </c>
      <c r="F96" s="189"/>
      <c r="G96" s="506"/>
      <c r="H96" s="477" t="s">
        <v>266</v>
      </c>
      <c r="I96" s="331"/>
      <c r="J96" s="191" t="s">
        <v>103</v>
      </c>
      <c r="K96" s="385">
        <v>1</v>
      </c>
      <c r="L96" s="386" t="s">
        <v>264</v>
      </c>
      <c r="M96" s="386">
        <v>1</v>
      </c>
      <c r="N96" s="387" t="s">
        <v>264</v>
      </c>
      <c r="O96" s="258">
        <f>+'[1]25''02월'!P97</f>
        <v>44000</v>
      </c>
      <c r="P96" s="193">
        <f>+'[1]25''02월'!Q97</f>
        <v>1</v>
      </c>
      <c r="Q96" s="262">
        <f t="shared" si="10"/>
        <v>44000</v>
      </c>
      <c r="R96" s="195"/>
      <c r="S96" s="196"/>
      <c r="T96" s="197">
        <f t="shared" si="11"/>
        <v>0</v>
      </c>
      <c r="U96" s="266"/>
      <c r="V96" s="199"/>
      <c r="W96" s="200">
        <f t="shared" si="12"/>
        <v>0</v>
      </c>
      <c r="X96" s="195">
        <f t="shared" si="9"/>
        <v>0</v>
      </c>
      <c r="Y96" s="269"/>
      <c r="Z96" s="197">
        <f t="shared" si="13"/>
        <v>0</v>
      </c>
      <c r="AA96" s="202">
        <f t="shared" si="14"/>
        <v>44000</v>
      </c>
      <c r="AB96" s="203">
        <f t="shared" si="15"/>
        <v>1</v>
      </c>
      <c r="AC96" s="204">
        <f t="shared" si="16"/>
        <v>44000</v>
      </c>
      <c r="AD96" s="205"/>
      <c r="AE96" s="206"/>
    </row>
    <row r="97" spans="2:31" x14ac:dyDescent="0.25">
      <c r="B97" s="487" t="s">
        <v>246</v>
      </c>
      <c r="C97" s="355" t="e">
        <f>VLOOKUP(B97,$B$6:$C$55,2,0)</f>
        <v>#N/A</v>
      </c>
      <c r="D97" s="355" t="e">
        <f>VLOOKUP(B97,$B$6:$D$55,3,0)</f>
        <v>#N/A</v>
      </c>
      <c r="E97" s="355" t="e">
        <f>VLOOKUP(B97,$B$6:$J$55,4,0)</f>
        <v>#N/A</v>
      </c>
      <c r="F97" s="189"/>
      <c r="G97" s="506"/>
      <c r="H97" s="477" t="s">
        <v>266</v>
      </c>
      <c r="I97" s="331"/>
      <c r="J97" s="191" t="s">
        <v>104</v>
      </c>
      <c r="K97" s="385">
        <v>1</v>
      </c>
      <c r="L97" s="386" t="s">
        <v>264</v>
      </c>
      <c r="M97" s="386">
        <v>1</v>
      </c>
      <c r="N97" s="387" t="s">
        <v>264</v>
      </c>
      <c r="O97" s="258">
        <f>+'[1]25''02월'!P98</f>
        <v>44000</v>
      </c>
      <c r="P97" s="193">
        <f>+'[1]25''02월'!Q98</f>
        <v>1</v>
      </c>
      <c r="Q97" s="262">
        <f t="shared" si="10"/>
        <v>44000</v>
      </c>
      <c r="R97" s="195"/>
      <c r="S97" s="196"/>
      <c r="T97" s="197">
        <f t="shared" si="11"/>
        <v>0</v>
      </c>
      <c r="U97" s="266"/>
      <c r="V97" s="199"/>
      <c r="W97" s="200">
        <f t="shared" si="12"/>
        <v>0</v>
      </c>
      <c r="X97" s="195">
        <f t="shared" si="9"/>
        <v>0</v>
      </c>
      <c r="Y97" s="269"/>
      <c r="Z97" s="197">
        <f t="shared" si="13"/>
        <v>0</v>
      </c>
      <c r="AA97" s="202">
        <f t="shared" si="14"/>
        <v>44000</v>
      </c>
      <c r="AB97" s="203">
        <f t="shared" si="15"/>
        <v>1</v>
      </c>
      <c r="AC97" s="204">
        <f t="shared" si="16"/>
        <v>44000</v>
      </c>
      <c r="AD97" s="205"/>
      <c r="AE97" s="206"/>
    </row>
    <row r="98" spans="2:31" x14ac:dyDescent="0.25">
      <c r="B98" s="487" t="s">
        <v>246</v>
      </c>
      <c r="C98" s="355" t="e">
        <f>VLOOKUP(B98,$B$6:$C$55,2,0)</f>
        <v>#N/A</v>
      </c>
      <c r="D98" s="355" t="e">
        <f>VLOOKUP(B98,$B$6:$D$55,3,0)</f>
        <v>#N/A</v>
      </c>
      <c r="E98" s="355" t="e">
        <f>VLOOKUP(B98,$B$6:$J$55,4,0)</f>
        <v>#N/A</v>
      </c>
      <c r="F98" s="189"/>
      <c r="G98" s="506"/>
      <c r="H98" s="477" t="s">
        <v>266</v>
      </c>
      <c r="I98" s="331"/>
      <c r="J98" s="191" t="s">
        <v>105</v>
      </c>
      <c r="K98" s="385">
        <v>1</v>
      </c>
      <c r="L98" s="386" t="s">
        <v>264</v>
      </c>
      <c r="M98" s="386">
        <v>1</v>
      </c>
      <c r="N98" s="387" t="s">
        <v>264</v>
      </c>
      <c r="O98" s="258">
        <f>+'[1]25''02월'!P99</f>
        <v>44000</v>
      </c>
      <c r="P98" s="193">
        <f>+'[1]25''02월'!Q99</f>
        <v>0</v>
      </c>
      <c r="Q98" s="262">
        <f t="shared" si="10"/>
        <v>0</v>
      </c>
      <c r="R98" s="195"/>
      <c r="S98" s="196"/>
      <c r="T98" s="197">
        <f t="shared" si="11"/>
        <v>0</v>
      </c>
      <c r="U98" s="266"/>
      <c r="V98" s="199"/>
      <c r="W98" s="200">
        <f t="shared" si="12"/>
        <v>0</v>
      </c>
      <c r="X98" s="195">
        <f t="shared" si="9"/>
        <v>0</v>
      </c>
      <c r="Y98" s="269"/>
      <c r="Z98" s="197">
        <f t="shared" si="13"/>
        <v>0</v>
      </c>
      <c r="AA98" s="202">
        <f t="shared" si="14"/>
        <v>44000</v>
      </c>
      <c r="AB98" s="203">
        <f t="shared" si="15"/>
        <v>0</v>
      </c>
      <c r="AC98" s="204">
        <f t="shared" si="16"/>
        <v>0</v>
      </c>
      <c r="AD98" s="205"/>
      <c r="AE98" s="206"/>
    </row>
    <row r="99" spans="2:31" x14ac:dyDescent="0.25">
      <c r="B99" s="487" t="s">
        <v>246</v>
      </c>
      <c r="C99" s="355" t="e">
        <f>VLOOKUP(B99,$B$6:$C$55,2,0)</f>
        <v>#N/A</v>
      </c>
      <c r="D99" s="355" t="e">
        <f>VLOOKUP(B99,$B$6:$D$55,3,0)</f>
        <v>#N/A</v>
      </c>
      <c r="E99" s="355" t="e">
        <f>VLOOKUP(B99,$B$6:$J$55,4,0)</f>
        <v>#N/A</v>
      </c>
      <c r="F99" s="189"/>
      <c r="G99" s="506"/>
      <c r="H99" s="477" t="s">
        <v>266</v>
      </c>
      <c r="I99" s="331"/>
      <c r="J99" s="191" t="s">
        <v>106</v>
      </c>
      <c r="K99" s="385">
        <v>1</v>
      </c>
      <c r="L99" s="386" t="s">
        <v>264</v>
      </c>
      <c r="M99" s="386">
        <v>1</v>
      </c>
      <c r="N99" s="387" t="s">
        <v>264</v>
      </c>
      <c r="O99" s="258">
        <f>+'[1]25''02월'!P100</f>
        <v>44000</v>
      </c>
      <c r="P99" s="193">
        <f>+'[1]25''02월'!Q100</f>
        <v>0</v>
      </c>
      <c r="Q99" s="262">
        <f t="shared" si="10"/>
        <v>0</v>
      </c>
      <c r="R99" s="195"/>
      <c r="S99" s="196"/>
      <c r="T99" s="197">
        <f t="shared" si="11"/>
        <v>0</v>
      </c>
      <c r="U99" s="266"/>
      <c r="V99" s="199"/>
      <c r="W99" s="200">
        <f t="shared" si="12"/>
        <v>0</v>
      </c>
      <c r="X99" s="195">
        <f t="shared" si="9"/>
        <v>0</v>
      </c>
      <c r="Y99" s="269"/>
      <c r="Z99" s="197">
        <f t="shared" si="13"/>
        <v>0</v>
      </c>
      <c r="AA99" s="202">
        <f t="shared" si="14"/>
        <v>44000</v>
      </c>
      <c r="AB99" s="203">
        <f t="shared" si="15"/>
        <v>0</v>
      </c>
      <c r="AC99" s="204">
        <f t="shared" si="16"/>
        <v>0</v>
      </c>
      <c r="AD99" s="205"/>
      <c r="AE99" s="206"/>
    </row>
    <row r="100" spans="2:31" x14ac:dyDescent="0.25">
      <c r="B100" s="498" t="s">
        <v>154</v>
      </c>
      <c r="C100" s="355" t="str">
        <f>VLOOKUP(B100,$B$6:$C$55,2,0)</f>
        <v>확인필요</v>
      </c>
      <c r="D100" s="355" t="str">
        <f>VLOOKUP(B100,$B$6:$D$55,3,0)</f>
        <v>확인필요</v>
      </c>
      <c r="E100" s="355" t="str">
        <f>VLOOKUP(B100,$B$6:$J$55,4,0)</f>
        <v>확인필요</v>
      </c>
      <c r="F100" s="189"/>
      <c r="G100" s="506"/>
      <c r="H100" s="477" t="s">
        <v>266</v>
      </c>
      <c r="I100" s="331"/>
      <c r="J100" s="191" t="s">
        <v>107</v>
      </c>
      <c r="K100" s="385">
        <v>1</v>
      </c>
      <c r="L100" s="386" t="s">
        <v>264</v>
      </c>
      <c r="M100" s="386">
        <v>1</v>
      </c>
      <c r="N100" s="387" t="s">
        <v>264</v>
      </c>
      <c r="O100" s="258">
        <f>+'[1]25''02월'!P101</f>
        <v>18700</v>
      </c>
      <c r="P100" s="193">
        <f>+'[1]25''02월'!Q101</f>
        <v>0</v>
      </c>
      <c r="Q100" s="262">
        <f t="shared" si="10"/>
        <v>0</v>
      </c>
      <c r="R100" s="294"/>
      <c r="S100" s="295"/>
      <c r="T100" s="197">
        <f t="shared" si="11"/>
        <v>0</v>
      </c>
      <c r="U100" s="266"/>
      <c r="V100" s="199"/>
      <c r="W100" s="200">
        <f t="shared" si="12"/>
        <v>0</v>
      </c>
      <c r="X100" s="294">
        <f t="shared" si="9"/>
        <v>0</v>
      </c>
      <c r="Y100" s="297"/>
      <c r="Z100" s="296">
        <f t="shared" si="13"/>
        <v>0</v>
      </c>
      <c r="AA100" s="202">
        <f t="shared" si="14"/>
        <v>18700</v>
      </c>
      <c r="AB100" s="203">
        <f t="shared" si="15"/>
        <v>0</v>
      </c>
      <c r="AC100" s="204">
        <f t="shared" si="16"/>
        <v>0</v>
      </c>
      <c r="AD100" s="205"/>
      <c r="AE100" s="206"/>
    </row>
    <row r="101" spans="2:31" x14ac:dyDescent="0.25">
      <c r="B101" s="487" t="s">
        <v>246</v>
      </c>
      <c r="C101" s="355" t="e">
        <f>VLOOKUP(B101,$B$6:$C$55,2,0)</f>
        <v>#N/A</v>
      </c>
      <c r="D101" s="355" t="e">
        <f>VLOOKUP(B101,$B$6:$D$55,3,0)</f>
        <v>#N/A</v>
      </c>
      <c r="E101" s="355" t="e">
        <f>VLOOKUP(B101,$B$6:$J$55,4,0)</f>
        <v>#N/A</v>
      </c>
      <c r="F101" s="189"/>
      <c r="G101" s="506"/>
      <c r="H101" s="477" t="s">
        <v>266</v>
      </c>
      <c r="I101" s="331"/>
      <c r="J101" s="191" t="s">
        <v>108</v>
      </c>
      <c r="K101" s="385">
        <v>1</v>
      </c>
      <c r="L101" s="386" t="s">
        <v>264</v>
      </c>
      <c r="M101" s="386">
        <v>1</v>
      </c>
      <c r="N101" s="387" t="s">
        <v>264</v>
      </c>
      <c r="O101" s="258">
        <f>+'[1]25''02월'!P102</f>
        <v>73333</v>
      </c>
      <c r="P101" s="193">
        <f>+'[1]25''02월'!Q102</f>
        <v>3</v>
      </c>
      <c r="Q101" s="262">
        <f t="shared" si="10"/>
        <v>219999</v>
      </c>
      <c r="R101" s="195"/>
      <c r="S101" s="196"/>
      <c r="T101" s="197">
        <f t="shared" si="11"/>
        <v>0</v>
      </c>
      <c r="U101" s="266"/>
      <c r="V101" s="199"/>
      <c r="W101" s="200">
        <f t="shared" si="12"/>
        <v>0</v>
      </c>
      <c r="X101" s="195">
        <f t="shared" si="9"/>
        <v>0</v>
      </c>
      <c r="Y101" s="269"/>
      <c r="Z101" s="197">
        <f t="shared" si="13"/>
        <v>0</v>
      </c>
      <c r="AA101" s="202">
        <f t="shared" si="14"/>
        <v>73333</v>
      </c>
      <c r="AB101" s="203">
        <f t="shared" si="15"/>
        <v>3</v>
      </c>
      <c r="AC101" s="204">
        <f t="shared" si="16"/>
        <v>219999</v>
      </c>
      <c r="AD101" s="205"/>
      <c r="AE101" s="206"/>
    </row>
    <row r="102" spans="2:31" x14ac:dyDescent="0.25">
      <c r="B102" s="487" t="s">
        <v>246</v>
      </c>
      <c r="C102" s="355" t="e">
        <f>VLOOKUP(B102,$B$6:$C$55,2,0)</f>
        <v>#N/A</v>
      </c>
      <c r="D102" s="355" t="e">
        <f>VLOOKUP(B102,$B$6:$D$55,3,0)</f>
        <v>#N/A</v>
      </c>
      <c r="E102" s="355" t="e">
        <f>VLOOKUP(B102,$B$6:$J$55,4,0)</f>
        <v>#N/A</v>
      </c>
      <c r="F102" s="189"/>
      <c r="G102" s="506"/>
      <c r="H102" s="477" t="s">
        <v>266</v>
      </c>
      <c r="I102" s="331"/>
      <c r="J102" s="191" t="s">
        <v>109</v>
      </c>
      <c r="K102" s="385">
        <v>1</v>
      </c>
      <c r="L102" s="386" t="s">
        <v>264</v>
      </c>
      <c r="M102" s="386">
        <v>1</v>
      </c>
      <c r="N102" s="387" t="s">
        <v>264</v>
      </c>
      <c r="O102" s="258">
        <f>+'[1]25''02월'!P103</f>
        <v>27500</v>
      </c>
      <c r="P102" s="193">
        <f>+'[1]25''02월'!Q103</f>
        <v>2</v>
      </c>
      <c r="Q102" s="262">
        <f t="shared" si="10"/>
        <v>55000</v>
      </c>
      <c r="R102" s="195"/>
      <c r="S102" s="196"/>
      <c r="T102" s="197">
        <f t="shared" si="11"/>
        <v>0</v>
      </c>
      <c r="U102" s="266"/>
      <c r="V102" s="199"/>
      <c r="W102" s="200">
        <f t="shared" si="12"/>
        <v>0</v>
      </c>
      <c r="X102" s="195">
        <f t="shared" si="9"/>
        <v>0</v>
      </c>
      <c r="Y102" s="269"/>
      <c r="Z102" s="197">
        <f t="shared" si="13"/>
        <v>0</v>
      </c>
      <c r="AA102" s="202">
        <f t="shared" si="14"/>
        <v>27500</v>
      </c>
      <c r="AB102" s="203">
        <f t="shared" si="15"/>
        <v>2</v>
      </c>
      <c r="AC102" s="204">
        <f t="shared" si="16"/>
        <v>55000</v>
      </c>
      <c r="AD102" s="205"/>
      <c r="AE102" s="206"/>
    </row>
    <row r="103" spans="2:31" x14ac:dyDescent="0.25">
      <c r="B103" s="487" t="s">
        <v>246</v>
      </c>
      <c r="C103" s="355" t="e">
        <f>VLOOKUP(B103,$B$6:$C$55,2,0)</f>
        <v>#N/A</v>
      </c>
      <c r="D103" s="355" t="e">
        <f>VLOOKUP(B103,$B$6:$D$55,3,0)</f>
        <v>#N/A</v>
      </c>
      <c r="E103" s="355" t="e">
        <f>VLOOKUP(B103,$B$6:$J$55,4,0)</f>
        <v>#N/A</v>
      </c>
      <c r="F103" s="189"/>
      <c r="G103" s="506"/>
      <c r="H103" s="477" t="s">
        <v>266</v>
      </c>
      <c r="I103" s="331"/>
      <c r="J103" s="191" t="s">
        <v>110</v>
      </c>
      <c r="K103" s="385">
        <v>1</v>
      </c>
      <c r="L103" s="386" t="s">
        <v>264</v>
      </c>
      <c r="M103" s="386">
        <v>1</v>
      </c>
      <c r="N103" s="387" t="s">
        <v>264</v>
      </c>
      <c r="O103" s="258">
        <f>+'[1]25''02월'!P104</f>
        <v>75200</v>
      </c>
      <c r="P103" s="193">
        <f>+'[1]25''02월'!Q104</f>
        <v>1</v>
      </c>
      <c r="Q103" s="262">
        <f t="shared" si="10"/>
        <v>75200</v>
      </c>
      <c r="R103" s="195"/>
      <c r="S103" s="196"/>
      <c r="T103" s="197">
        <f t="shared" si="11"/>
        <v>0</v>
      </c>
      <c r="U103" s="266"/>
      <c r="V103" s="199"/>
      <c r="W103" s="200">
        <f t="shared" si="12"/>
        <v>0</v>
      </c>
      <c r="X103" s="195">
        <f t="shared" si="9"/>
        <v>0</v>
      </c>
      <c r="Y103" s="269"/>
      <c r="Z103" s="197">
        <f t="shared" si="13"/>
        <v>0</v>
      </c>
      <c r="AA103" s="202">
        <f t="shared" si="14"/>
        <v>75200</v>
      </c>
      <c r="AB103" s="203">
        <f t="shared" si="15"/>
        <v>1</v>
      </c>
      <c r="AC103" s="204">
        <f t="shared" si="16"/>
        <v>75200</v>
      </c>
      <c r="AD103" s="205"/>
      <c r="AE103" s="206"/>
    </row>
    <row r="104" spans="2:31" x14ac:dyDescent="0.3">
      <c r="B104" s="487" t="s">
        <v>247</v>
      </c>
      <c r="C104" s="355" t="e">
        <f>VLOOKUP(B104,$B$6:$C$55,2,0)</f>
        <v>#N/A</v>
      </c>
      <c r="D104" s="355" t="e">
        <f>VLOOKUP(B104,$B$6:$D$55,3,0)</f>
        <v>#N/A</v>
      </c>
      <c r="E104" s="355" t="e">
        <f>VLOOKUP(B104,$B$6:$J$55,4,0)</f>
        <v>#N/A</v>
      </c>
      <c r="F104" s="189"/>
      <c r="G104" s="506"/>
      <c r="H104" s="477" t="s">
        <v>266</v>
      </c>
      <c r="I104" s="331"/>
      <c r="J104" s="207" t="s">
        <v>111</v>
      </c>
      <c r="K104" s="385">
        <v>1</v>
      </c>
      <c r="L104" s="386" t="s">
        <v>264</v>
      </c>
      <c r="M104" s="386">
        <v>1</v>
      </c>
      <c r="N104" s="387" t="s">
        <v>264</v>
      </c>
      <c r="O104" s="258">
        <f>+'[1]25''02월'!P105</f>
        <v>8500</v>
      </c>
      <c r="P104" s="193">
        <f>+'[1]25''02월'!Q105</f>
        <v>84</v>
      </c>
      <c r="Q104" s="262">
        <f t="shared" si="10"/>
        <v>714000</v>
      </c>
      <c r="R104" s="195"/>
      <c r="S104" s="196"/>
      <c r="T104" s="197">
        <f t="shared" si="11"/>
        <v>0</v>
      </c>
      <c r="U104" s="266"/>
      <c r="V104" s="199"/>
      <c r="W104" s="200">
        <f t="shared" si="12"/>
        <v>0</v>
      </c>
      <c r="X104" s="195">
        <f t="shared" si="9"/>
        <v>0</v>
      </c>
      <c r="Y104" s="269"/>
      <c r="Z104" s="197">
        <f t="shared" si="13"/>
        <v>0</v>
      </c>
      <c r="AA104" s="202">
        <f t="shared" si="14"/>
        <v>8500</v>
      </c>
      <c r="AB104" s="203">
        <f t="shared" si="15"/>
        <v>84</v>
      </c>
      <c r="AC104" s="204">
        <f t="shared" si="16"/>
        <v>714000</v>
      </c>
      <c r="AD104" s="205"/>
      <c r="AE104" s="206"/>
    </row>
    <row r="105" spans="2:31" x14ac:dyDescent="0.25">
      <c r="B105" s="487" t="s">
        <v>248</v>
      </c>
      <c r="C105" s="355" t="e">
        <f>VLOOKUP(B105,$B$6:$C$55,2,0)</f>
        <v>#N/A</v>
      </c>
      <c r="D105" s="363" t="s">
        <v>279</v>
      </c>
      <c r="E105" s="363" t="s">
        <v>280</v>
      </c>
      <c r="F105" s="189"/>
      <c r="G105" s="506"/>
      <c r="H105" s="477" t="s">
        <v>284</v>
      </c>
      <c r="I105" s="331"/>
      <c r="J105" s="191" t="s">
        <v>112</v>
      </c>
      <c r="K105" s="385">
        <v>1</v>
      </c>
      <c r="L105" s="386" t="s">
        <v>264</v>
      </c>
      <c r="M105" s="386">
        <v>1</v>
      </c>
      <c r="N105" s="387" t="s">
        <v>264</v>
      </c>
      <c r="O105" s="258">
        <v>0</v>
      </c>
      <c r="P105" s="193">
        <v>2</v>
      </c>
      <c r="Q105" s="262">
        <v>0</v>
      </c>
      <c r="R105" s="195"/>
      <c r="S105" s="196"/>
      <c r="T105" s="197">
        <v>0</v>
      </c>
      <c r="U105" s="266">
        <v>0</v>
      </c>
      <c r="V105" s="199">
        <v>0</v>
      </c>
      <c r="W105" s="200">
        <v>0</v>
      </c>
      <c r="X105" s="195">
        <v>0</v>
      </c>
      <c r="Y105" s="269"/>
      <c r="Z105" s="197">
        <v>0</v>
      </c>
      <c r="AA105" s="202">
        <v>0</v>
      </c>
      <c r="AB105" s="203">
        <v>2</v>
      </c>
      <c r="AC105" s="204">
        <v>0</v>
      </c>
      <c r="AD105" s="205"/>
      <c r="AE105" s="206"/>
    </row>
    <row r="106" spans="2:31" x14ac:dyDescent="0.3">
      <c r="B106" s="487" t="s">
        <v>248</v>
      </c>
      <c r="C106" s="355" t="e">
        <f>VLOOKUP(B106,$B$6:$C$55,2,0)</f>
        <v>#N/A</v>
      </c>
      <c r="D106" s="363" t="s">
        <v>279</v>
      </c>
      <c r="E106" s="363" t="s">
        <v>280</v>
      </c>
      <c r="F106" s="189"/>
      <c r="G106" s="506"/>
      <c r="H106" s="477" t="s">
        <v>283</v>
      </c>
      <c r="I106" s="331"/>
      <c r="J106" s="207" t="s">
        <v>113</v>
      </c>
      <c r="K106" s="385">
        <v>1</v>
      </c>
      <c r="L106" s="386" t="s">
        <v>264</v>
      </c>
      <c r="M106" s="386">
        <v>1</v>
      </c>
      <c r="N106" s="387" t="s">
        <v>264</v>
      </c>
      <c r="O106" s="258">
        <f>+'[1]25''02월'!P107</f>
        <v>32857.142800000001</v>
      </c>
      <c r="P106" s="193">
        <f>+'[1]25''02월'!Q107</f>
        <v>6</v>
      </c>
      <c r="Q106" s="262">
        <f t="shared" si="10"/>
        <v>197142.85680000001</v>
      </c>
      <c r="R106" s="195"/>
      <c r="S106" s="196"/>
      <c r="T106" s="197">
        <f t="shared" si="11"/>
        <v>0</v>
      </c>
      <c r="U106" s="266"/>
      <c r="V106" s="199"/>
      <c r="W106" s="200">
        <f t="shared" si="12"/>
        <v>0</v>
      </c>
      <c r="X106" s="195"/>
      <c r="Y106" s="269"/>
      <c r="Z106" s="197"/>
      <c r="AA106" s="202">
        <f t="shared" si="14"/>
        <v>32857.142800000001</v>
      </c>
      <c r="AB106" s="203">
        <f t="shared" si="15"/>
        <v>6</v>
      </c>
      <c r="AC106" s="204">
        <f t="shared" si="16"/>
        <v>197142.85680000001</v>
      </c>
      <c r="AD106" s="205"/>
      <c r="AE106" s="206"/>
    </row>
    <row r="107" spans="2:31" x14ac:dyDescent="0.3">
      <c r="B107" s="487" t="s">
        <v>248</v>
      </c>
      <c r="C107" s="355" t="e">
        <f>VLOOKUP(B107,$B$6:$C$55,2,0)</f>
        <v>#N/A</v>
      </c>
      <c r="D107" s="363" t="s">
        <v>279</v>
      </c>
      <c r="E107" s="363" t="s">
        <v>280</v>
      </c>
      <c r="F107" s="189"/>
      <c r="G107" s="506"/>
      <c r="H107" s="477" t="s">
        <v>283</v>
      </c>
      <c r="I107" s="331"/>
      <c r="J107" s="207" t="s">
        <v>114</v>
      </c>
      <c r="K107" s="385">
        <v>1</v>
      </c>
      <c r="L107" s="386" t="s">
        <v>264</v>
      </c>
      <c r="M107" s="386">
        <v>1</v>
      </c>
      <c r="N107" s="387" t="s">
        <v>264</v>
      </c>
      <c r="O107" s="258">
        <f>+'[1]25''02월'!P108</f>
        <v>30000</v>
      </c>
      <c r="P107" s="193">
        <f>+'[1]25''02월'!Q108</f>
        <v>3</v>
      </c>
      <c r="Q107" s="262">
        <f t="shared" si="10"/>
        <v>90000</v>
      </c>
      <c r="R107" s="195"/>
      <c r="S107" s="196"/>
      <c r="T107" s="197">
        <f t="shared" si="11"/>
        <v>0</v>
      </c>
      <c r="U107" s="266"/>
      <c r="V107" s="199"/>
      <c r="W107" s="200">
        <f t="shared" si="12"/>
        <v>0</v>
      </c>
      <c r="X107" s="195">
        <f t="shared" si="9"/>
        <v>0</v>
      </c>
      <c r="Y107" s="269"/>
      <c r="Z107" s="197">
        <f t="shared" si="13"/>
        <v>0</v>
      </c>
      <c r="AA107" s="202">
        <f t="shared" si="14"/>
        <v>30000</v>
      </c>
      <c r="AB107" s="203">
        <f t="shared" si="15"/>
        <v>3</v>
      </c>
      <c r="AC107" s="204">
        <f t="shared" si="16"/>
        <v>90000</v>
      </c>
      <c r="AD107" s="205"/>
      <c r="AE107" s="206"/>
    </row>
    <row r="108" spans="2:31" x14ac:dyDescent="0.25">
      <c r="B108" s="487" t="s">
        <v>248</v>
      </c>
      <c r="C108" s="355" t="e">
        <f>VLOOKUP(B108,$B$6:$C$55,2,0)</f>
        <v>#N/A</v>
      </c>
      <c r="D108" s="363" t="s">
        <v>279</v>
      </c>
      <c r="E108" s="363" t="s">
        <v>280</v>
      </c>
      <c r="F108" s="189"/>
      <c r="G108" s="506"/>
      <c r="H108" s="477" t="s">
        <v>283</v>
      </c>
      <c r="I108" s="331"/>
      <c r="J108" s="191" t="s">
        <v>115</v>
      </c>
      <c r="K108" s="385">
        <v>1</v>
      </c>
      <c r="L108" s="386" t="s">
        <v>264</v>
      </c>
      <c r="M108" s="386">
        <v>1</v>
      </c>
      <c r="N108" s="387" t="s">
        <v>264</v>
      </c>
      <c r="O108" s="258">
        <f>+'[1]25''02월'!P109</f>
        <v>53600</v>
      </c>
      <c r="P108" s="193">
        <f>+'[1]25''02월'!Q109</f>
        <v>0</v>
      </c>
      <c r="Q108" s="262">
        <f t="shared" si="10"/>
        <v>0</v>
      </c>
      <c r="R108" s="195"/>
      <c r="S108" s="196"/>
      <c r="T108" s="197">
        <f t="shared" si="11"/>
        <v>0</v>
      </c>
      <c r="U108" s="266"/>
      <c r="V108" s="199"/>
      <c r="W108" s="200">
        <f t="shared" si="12"/>
        <v>0</v>
      </c>
      <c r="X108" s="195">
        <f t="shared" si="9"/>
        <v>0</v>
      </c>
      <c r="Y108" s="269"/>
      <c r="Z108" s="197">
        <f t="shared" si="13"/>
        <v>0</v>
      </c>
      <c r="AA108" s="202">
        <f t="shared" si="14"/>
        <v>53600</v>
      </c>
      <c r="AB108" s="203">
        <f t="shared" si="15"/>
        <v>0</v>
      </c>
      <c r="AC108" s="204">
        <f t="shared" si="16"/>
        <v>0</v>
      </c>
      <c r="AD108" s="205"/>
      <c r="AE108" s="206"/>
    </row>
    <row r="109" spans="2:31" x14ac:dyDescent="0.25">
      <c r="B109" s="487" t="s">
        <v>248</v>
      </c>
      <c r="C109" s="355" t="e">
        <f>VLOOKUP(B109,$B$6:$C$55,2,0)</f>
        <v>#N/A</v>
      </c>
      <c r="D109" s="363" t="s">
        <v>279</v>
      </c>
      <c r="E109" s="363" t="s">
        <v>280</v>
      </c>
      <c r="F109" s="189"/>
      <c r="G109" s="506"/>
      <c r="H109" s="477" t="s">
        <v>266</v>
      </c>
      <c r="I109" s="331"/>
      <c r="J109" s="191" t="s">
        <v>116</v>
      </c>
      <c r="K109" s="385">
        <v>1</v>
      </c>
      <c r="L109" s="386" t="s">
        <v>264</v>
      </c>
      <c r="M109" s="386">
        <v>1</v>
      </c>
      <c r="N109" s="387" t="s">
        <v>264</v>
      </c>
      <c r="O109" s="258">
        <f>+'[1]25''02월'!P110</f>
        <v>2500</v>
      </c>
      <c r="P109" s="193">
        <f>+'[1]25''02월'!Q110</f>
        <v>10</v>
      </c>
      <c r="Q109" s="262">
        <f t="shared" si="10"/>
        <v>25000</v>
      </c>
      <c r="R109" s="195"/>
      <c r="S109" s="196"/>
      <c r="T109" s="197">
        <f t="shared" si="11"/>
        <v>0</v>
      </c>
      <c r="U109" s="266"/>
      <c r="V109" s="199"/>
      <c r="W109" s="200">
        <f t="shared" si="12"/>
        <v>0</v>
      </c>
      <c r="X109" s="195">
        <f t="shared" si="9"/>
        <v>0</v>
      </c>
      <c r="Y109" s="269"/>
      <c r="Z109" s="197">
        <f t="shared" si="13"/>
        <v>0</v>
      </c>
      <c r="AA109" s="202">
        <f t="shared" si="14"/>
        <v>2500</v>
      </c>
      <c r="AB109" s="203">
        <f t="shared" si="15"/>
        <v>10</v>
      </c>
      <c r="AC109" s="204">
        <f t="shared" si="16"/>
        <v>25000</v>
      </c>
      <c r="AD109" s="205"/>
      <c r="AE109" s="206"/>
    </row>
    <row r="110" spans="2:31" x14ac:dyDescent="0.25">
      <c r="B110" s="487" t="s">
        <v>249</v>
      </c>
      <c r="C110" s="355" t="e">
        <f>VLOOKUP(B110,$B$6:$C$55,2,0)</f>
        <v>#N/A</v>
      </c>
      <c r="D110" s="355" t="e">
        <f>VLOOKUP(B110,$B$6:$D$55,3,0)</f>
        <v>#N/A</v>
      </c>
      <c r="E110" s="355" t="e">
        <f>VLOOKUP(B110,$B$6:$J$55,4,0)</f>
        <v>#N/A</v>
      </c>
      <c r="F110" s="189"/>
      <c r="G110" s="506"/>
      <c r="H110" s="477" t="s">
        <v>266</v>
      </c>
      <c r="I110" s="331"/>
      <c r="J110" s="191" t="s">
        <v>117</v>
      </c>
      <c r="K110" s="385">
        <v>1</v>
      </c>
      <c r="L110" s="386" t="s">
        <v>264</v>
      </c>
      <c r="M110" s="386">
        <v>1</v>
      </c>
      <c r="N110" s="387" t="s">
        <v>264</v>
      </c>
      <c r="O110" s="258">
        <v>72600</v>
      </c>
      <c r="P110" s="193">
        <v>0</v>
      </c>
      <c r="Q110" s="262">
        <v>0</v>
      </c>
      <c r="R110" s="195"/>
      <c r="S110" s="196"/>
      <c r="T110" s="197">
        <v>0</v>
      </c>
      <c r="U110" s="266">
        <v>72600</v>
      </c>
      <c r="V110" s="199">
        <v>0</v>
      </c>
      <c r="W110" s="200">
        <v>0</v>
      </c>
      <c r="X110" s="195">
        <v>72600</v>
      </c>
      <c r="Y110" s="269"/>
      <c r="Z110" s="197">
        <v>0</v>
      </c>
      <c r="AA110" s="202">
        <v>72600</v>
      </c>
      <c r="AB110" s="203">
        <v>0</v>
      </c>
      <c r="AC110" s="204">
        <v>0</v>
      </c>
      <c r="AD110" s="205"/>
      <c r="AE110" s="206"/>
    </row>
    <row r="111" spans="2:31" x14ac:dyDescent="0.25">
      <c r="B111" s="487" t="s">
        <v>249</v>
      </c>
      <c r="C111" s="355" t="e">
        <f>VLOOKUP(B111,$B$6:$C$55,2,0)</f>
        <v>#N/A</v>
      </c>
      <c r="D111" s="355" t="e">
        <f>VLOOKUP(B111,$B$6:$D$55,3,0)</f>
        <v>#N/A</v>
      </c>
      <c r="E111" s="355" t="e">
        <f>VLOOKUP(B111,$B$6:$J$55,4,0)</f>
        <v>#N/A</v>
      </c>
      <c r="F111" s="189"/>
      <c r="G111" s="506"/>
      <c r="H111" s="477" t="s">
        <v>266</v>
      </c>
      <c r="I111" s="331"/>
      <c r="J111" s="191" t="s">
        <v>118</v>
      </c>
      <c r="K111" s="385">
        <v>1</v>
      </c>
      <c r="L111" s="386" t="s">
        <v>264</v>
      </c>
      <c r="M111" s="386">
        <v>1</v>
      </c>
      <c r="N111" s="387" t="s">
        <v>264</v>
      </c>
      <c r="O111" s="258">
        <v>84700</v>
      </c>
      <c r="P111" s="193">
        <v>0</v>
      </c>
      <c r="Q111" s="262">
        <v>0</v>
      </c>
      <c r="R111" s="195"/>
      <c r="S111" s="196"/>
      <c r="T111" s="197">
        <v>0</v>
      </c>
      <c r="U111" s="266">
        <v>84700</v>
      </c>
      <c r="V111" s="199">
        <v>0</v>
      </c>
      <c r="W111" s="200">
        <v>0</v>
      </c>
      <c r="X111" s="195">
        <v>84700</v>
      </c>
      <c r="Y111" s="269"/>
      <c r="Z111" s="197">
        <v>0</v>
      </c>
      <c r="AA111" s="202">
        <v>84700</v>
      </c>
      <c r="AB111" s="203">
        <v>0</v>
      </c>
      <c r="AC111" s="204">
        <v>0</v>
      </c>
      <c r="AD111" s="205"/>
      <c r="AE111" s="206"/>
    </row>
    <row r="112" spans="2:31" x14ac:dyDescent="0.25">
      <c r="B112" s="487" t="s">
        <v>249</v>
      </c>
      <c r="C112" s="355" t="e">
        <f>VLOOKUP(B112,$B$6:$C$55,2,0)</f>
        <v>#N/A</v>
      </c>
      <c r="D112" s="355" t="e">
        <f>VLOOKUP(B112,$B$6:$D$55,3,0)</f>
        <v>#N/A</v>
      </c>
      <c r="E112" s="355" t="e">
        <f>VLOOKUP(B112,$B$6:$J$55,4,0)</f>
        <v>#N/A</v>
      </c>
      <c r="F112" s="189"/>
      <c r="G112" s="506"/>
      <c r="H112" s="477" t="s">
        <v>266</v>
      </c>
      <c r="I112" s="331"/>
      <c r="J112" s="191" t="s">
        <v>119</v>
      </c>
      <c r="K112" s="385">
        <v>1</v>
      </c>
      <c r="L112" s="386" t="s">
        <v>264</v>
      </c>
      <c r="M112" s="386">
        <v>1</v>
      </c>
      <c r="N112" s="387" t="s">
        <v>264</v>
      </c>
      <c r="O112" s="258">
        <v>68200</v>
      </c>
      <c r="P112" s="193">
        <v>0</v>
      </c>
      <c r="Q112" s="262">
        <v>0</v>
      </c>
      <c r="R112" s="294"/>
      <c r="S112" s="295"/>
      <c r="T112" s="197">
        <v>0</v>
      </c>
      <c r="U112" s="266">
        <v>68200</v>
      </c>
      <c r="V112" s="199">
        <v>0</v>
      </c>
      <c r="W112" s="200">
        <v>0</v>
      </c>
      <c r="X112" s="294">
        <v>68200</v>
      </c>
      <c r="Y112" s="297"/>
      <c r="Z112" s="296">
        <v>0</v>
      </c>
      <c r="AA112" s="202">
        <v>68200</v>
      </c>
      <c r="AB112" s="203">
        <v>0</v>
      </c>
      <c r="AC112" s="204">
        <v>0</v>
      </c>
      <c r="AD112" s="205"/>
      <c r="AE112" s="206"/>
    </row>
    <row r="113" spans="2:31" x14ac:dyDescent="0.3">
      <c r="B113" s="487" t="s">
        <v>249</v>
      </c>
      <c r="C113" s="355" t="e">
        <f>VLOOKUP(B113,$B$6:$C$55,2,0)</f>
        <v>#N/A</v>
      </c>
      <c r="D113" s="355" t="e">
        <f>VLOOKUP(B113,$B$6:$D$55,3,0)</f>
        <v>#N/A</v>
      </c>
      <c r="E113" s="355" t="e">
        <f>VLOOKUP(B113,$B$6:$J$55,4,0)</f>
        <v>#N/A</v>
      </c>
      <c r="F113" s="189"/>
      <c r="G113" s="506"/>
      <c r="H113" s="477" t="s">
        <v>266</v>
      </c>
      <c r="I113" s="331"/>
      <c r="J113" s="207" t="s">
        <v>120</v>
      </c>
      <c r="K113" s="385">
        <v>1</v>
      </c>
      <c r="L113" s="386" t="s">
        <v>264</v>
      </c>
      <c r="M113" s="386">
        <v>1</v>
      </c>
      <c r="N113" s="387" t="s">
        <v>264</v>
      </c>
      <c r="O113" s="258">
        <f>+'[1]25''02월'!P114</f>
        <v>2904</v>
      </c>
      <c r="P113" s="193">
        <f>+'[1]25''02월'!Q114</f>
        <v>37.5</v>
      </c>
      <c r="Q113" s="262">
        <f t="shared" si="10"/>
        <v>108900</v>
      </c>
      <c r="R113" s="195"/>
      <c r="S113" s="196"/>
      <c r="T113" s="197">
        <f t="shared" si="11"/>
        <v>0</v>
      </c>
      <c r="U113" s="266"/>
      <c r="V113" s="199"/>
      <c r="W113" s="200">
        <f t="shared" si="12"/>
        <v>0</v>
      </c>
      <c r="X113" s="195">
        <f t="shared" si="9"/>
        <v>0</v>
      </c>
      <c r="Y113" s="269"/>
      <c r="Z113" s="197"/>
      <c r="AA113" s="202">
        <f t="shared" si="14"/>
        <v>2904</v>
      </c>
      <c r="AB113" s="203">
        <f t="shared" si="15"/>
        <v>37.5</v>
      </c>
      <c r="AC113" s="204">
        <f t="shared" si="16"/>
        <v>108900</v>
      </c>
      <c r="AD113" s="205"/>
      <c r="AE113" s="206"/>
    </row>
    <row r="114" spans="2:31" x14ac:dyDescent="0.3">
      <c r="B114" s="487" t="s">
        <v>250</v>
      </c>
      <c r="C114" s="355" t="e">
        <f>VLOOKUP(B114,$B$6:$C$55,2,0)</f>
        <v>#N/A</v>
      </c>
      <c r="D114" s="355" t="e">
        <f>VLOOKUP(B114,$B$6:$D$55,3,0)</f>
        <v>#N/A</v>
      </c>
      <c r="E114" s="355" t="e">
        <f>VLOOKUP(B114,$B$6:$J$55,4,0)</f>
        <v>#N/A</v>
      </c>
      <c r="F114" s="189"/>
      <c r="G114" s="506"/>
      <c r="H114" s="477" t="s">
        <v>266</v>
      </c>
      <c r="I114" s="331"/>
      <c r="J114" s="207" t="s">
        <v>121</v>
      </c>
      <c r="K114" s="385">
        <v>1</v>
      </c>
      <c r="L114" s="386" t="s">
        <v>264</v>
      </c>
      <c r="M114" s="386">
        <v>1</v>
      </c>
      <c r="N114" s="387" t="s">
        <v>264</v>
      </c>
      <c r="O114" s="258">
        <f>+'[1]25''02월'!P115</f>
        <v>9000</v>
      </c>
      <c r="P114" s="193">
        <f>+'[1]25''02월'!Q115</f>
        <v>28</v>
      </c>
      <c r="Q114" s="262">
        <f t="shared" si="10"/>
        <v>252000</v>
      </c>
      <c r="R114" s="195"/>
      <c r="S114" s="196"/>
      <c r="T114" s="197">
        <f t="shared" si="11"/>
        <v>0</v>
      </c>
      <c r="U114" s="266"/>
      <c r="V114" s="199"/>
      <c r="W114" s="200">
        <f t="shared" si="12"/>
        <v>0</v>
      </c>
      <c r="X114" s="195"/>
      <c r="Y114" s="269"/>
      <c r="Z114" s="197"/>
      <c r="AA114" s="202">
        <f t="shared" si="14"/>
        <v>9000</v>
      </c>
      <c r="AB114" s="203">
        <f t="shared" si="15"/>
        <v>28</v>
      </c>
      <c r="AC114" s="204">
        <f t="shared" si="16"/>
        <v>252000</v>
      </c>
      <c r="AD114" s="205"/>
      <c r="AE114" s="206"/>
    </row>
    <row r="115" spans="2:31" x14ac:dyDescent="0.3">
      <c r="B115" s="487" t="s">
        <v>250</v>
      </c>
      <c r="C115" s="355" t="e">
        <f>VLOOKUP(B115,$B$6:$C$55,2,0)</f>
        <v>#N/A</v>
      </c>
      <c r="D115" s="355" t="e">
        <f>VLOOKUP(B115,$B$6:$D$55,3,0)</f>
        <v>#N/A</v>
      </c>
      <c r="E115" s="355" t="e">
        <f>VLOOKUP(B115,$B$6:$J$55,4,0)</f>
        <v>#N/A</v>
      </c>
      <c r="F115" s="189"/>
      <c r="G115" s="506"/>
      <c r="H115" s="477" t="s">
        <v>266</v>
      </c>
      <c r="I115" s="331"/>
      <c r="J115" s="207" t="s">
        <v>122</v>
      </c>
      <c r="K115" s="385">
        <v>1</v>
      </c>
      <c r="L115" s="386" t="s">
        <v>264</v>
      </c>
      <c r="M115" s="386">
        <v>1</v>
      </c>
      <c r="N115" s="387" t="s">
        <v>264</v>
      </c>
      <c r="O115" s="258">
        <f>+'[1]25''02월'!P116</f>
        <v>9000</v>
      </c>
      <c r="P115" s="193">
        <f>+'[1]25''02월'!Q116</f>
        <v>27</v>
      </c>
      <c r="Q115" s="262">
        <f t="shared" si="10"/>
        <v>243000</v>
      </c>
      <c r="R115" s="195"/>
      <c r="S115" s="196"/>
      <c r="T115" s="197">
        <f t="shared" si="11"/>
        <v>0</v>
      </c>
      <c r="U115" s="266"/>
      <c r="V115" s="199"/>
      <c r="W115" s="200">
        <f t="shared" si="12"/>
        <v>0</v>
      </c>
      <c r="X115" s="195"/>
      <c r="Y115" s="269"/>
      <c r="Z115" s="197"/>
      <c r="AA115" s="202">
        <f t="shared" si="14"/>
        <v>9000</v>
      </c>
      <c r="AB115" s="203">
        <f t="shared" si="15"/>
        <v>27</v>
      </c>
      <c r="AC115" s="204">
        <f t="shared" si="16"/>
        <v>243000</v>
      </c>
      <c r="AD115" s="205"/>
      <c r="AE115" s="206"/>
    </row>
    <row r="116" spans="2:31" x14ac:dyDescent="0.25">
      <c r="B116" s="487" t="s">
        <v>250</v>
      </c>
      <c r="C116" s="355" t="e">
        <f>VLOOKUP(B116,$B$6:$C$55,2,0)</f>
        <v>#N/A</v>
      </c>
      <c r="D116" s="355" t="e">
        <f>VLOOKUP(B116,$B$6:$D$55,3,0)</f>
        <v>#N/A</v>
      </c>
      <c r="E116" s="355" t="e">
        <f>VLOOKUP(B116,$B$6:$J$55,4,0)</f>
        <v>#N/A</v>
      </c>
      <c r="F116" s="189"/>
      <c r="G116" s="506"/>
      <c r="H116" s="477" t="s">
        <v>283</v>
      </c>
      <c r="I116" s="331"/>
      <c r="J116" s="301" t="s">
        <v>123</v>
      </c>
      <c r="K116" s="385">
        <v>1</v>
      </c>
      <c r="L116" s="386" t="s">
        <v>264</v>
      </c>
      <c r="M116" s="386">
        <v>1</v>
      </c>
      <c r="N116" s="387" t="s">
        <v>264</v>
      </c>
      <c r="O116" s="258">
        <f>+'[1]25''02월'!P117</f>
        <v>1000</v>
      </c>
      <c r="P116" s="193">
        <f>+'[1]25''02월'!Q117</f>
        <v>139</v>
      </c>
      <c r="Q116" s="262">
        <f t="shared" si="10"/>
        <v>139000</v>
      </c>
      <c r="R116" s="195"/>
      <c r="S116" s="196"/>
      <c r="T116" s="197">
        <f t="shared" si="11"/>
        <v>0</v>
      </c>
      <c r="U116" s="266"/>
      <c r="V116" s="199"/>
      <c r="W116" s="200">
        <f t="shared" si="12"/>
        <v>0</v>
      </c>
      <c r="X116" s="195"/>
      <c r="Y116" s="269"/>
      <c r="Z116" s="197"/>
      <c r="AA116" s="202">
        <f t="shared" si="14"/>
        <v>1000</v>
      </c>
      <c r="AB116" s="203">
        <f t="shared" si="15"/>
        <v>139</v>
      </c>
      <c r="AC116" s="204">
        <f t="shared" si="16"/>
        <v>139000</v>
      </c>
      <c r="AD116" s="205"/>
      <c r="AE116" s="206"/>
    </row>
    <row r="117" spans="2:31" x14ac:dyDescent="0.25">
      <c r="B117" s="487" t="s">
        <v>250</v>
      </c>
      <c r="C117" s="355" t="e">
        <f>VLOOKUP(B117,$B$6:$C$55,2,0)</f>
        <v>#N/A</v>
      </c>
      <c r="D117" s="355" t="e">
        <f>VLOOKUP(B117,$B$6:$D$55,3,0)</f>
        <v>#N/A</v>
      </c>
      <c r="E117" s="355" t="e">
        <f>VLOOKUP(B117,$B$6:$J$55,4,0)</f>
        <v>#N/A</v>
      </c>
      <c r="F117" s="189"/>
      <c r="G117" s="506"/>
      <c r="H117" s="477" t="s">
        <v>283</v>
      </c>
      <c r="I117" s="331"/>
      <c r="J117" s="301" t="s">
        <v>124</v>
      </c>
      <c r="K117" s="385">
        <v>1</v>
      </c>
      <c r="L117" s="386" t="s">
        <v>264</v>
      </c>
      <c r="M117" s="386">
        <v>1</v>
      </c>
      <c r="N117" s="387" t="s">
        <v>264</v>
      </c>
      <c r="O117" s="258">
        <f>+'[1]25''02월'!P118</f>
        <v>1000</v>
      </c>
      <c r="P117" s="193">
        <f>+'[1]25''02월'!Q118</f>
        <v>15</v>
      </c>
      <c r="Q117" s="262">
        <f t="shared" si="10"/>
        <v>15000</v>
      </c>
      <c r="R117" s="195"/>
      <c r="S117" s="196"/>
      <c r="T117" s="197">
        <f t="shared" si="11"/>
        <v>0</v>
      </c>
      <c r="U117" s="266"/>
      <c r="V117" s="199"/>
      <c r="W117" s="200">
        <f t="shared" si="12"/>
        <v>0</v>
      </c>
      <c r="X117" s="195"/>
      <c r="Y117" s="269"/>
      <c r="Z117" s="197"/>
      <c r="AA117" s="202">
        <f t="shared" si="14"/>
        <v>1000</v>
      </c>
      <c r="AB117" s="203">
        <f t="shared" si="15"/>
        <v>15</v>
      </c>
      <c r="AC117" s="204">
        <f t="shared" si="16"/>
        <v>15000</v>
      </c>
      <c r="AD117" s="205"/>
      <c r="AE117" s="206"/>
    </row>
    <row r="118" spans="2:31" x14ac:dyDescent="0.3">
      <c r="B118" s="487" t="s">
        <v>250</v>
      </c>
      <c r="C118" s="355" t="e">
        <f>VLOOKUP(B118,$B$6:$C$55,2,0)</f>
        <v>#N/A</v>
      </c>
      <c r="D118" s="355" t="e">
        <f>VLOOKUP(B118,$B$6:$D$55,3,0)</f>
        <v>#N/A</v>
      </c>
      <c r="E118" s="355" t="e">
        <f>VLOOKUP(B118,$B$6:$J$55,4,0)</f>
        <v>#N/A</v>
      </c>
      <c r="F118" s="189"/>
      <c r="G118" s="506"/>
      <c r="H118" s="477" t="s">
        <v>283</v>
      </c>
      <c r="I118" s="331"/>
      <c r="J118" s="300" t="s">
        <v>125</v>
      </c>
      <c r="K118" s="385">
        <v>1</v>
      </c>
      <c r="L118" s="386" t="s">
        <v>264</v>
      </c>
      <c r="M118" s="386">
        <v>1</v>
      </c>
      <c r="N118" s="387" t="s">
        <v>264</v>
      </c>
      <c r="O118" s="258">
        <v>33000</v>
      </c>
      <c r="P118" s="193">
        <v>0</v>
      </c>
      <c r="Q118" s="262">
        <v>0</v>
      </c>
      <c r="R118" s="195"/>
      <c r="S118" s="196"/>
      <c r="T118" s="197">
        <v>0</v>
      </c>
      <c r="U118" s="266">
        <v>33000</v>
      </c>
      <c r="V118" s="199">
        <v>0</v>
      </c>
      <c r="W118" s="200">
        <v>0</v>
      </c>
      <c r="X118" s="195"/>
      <c r="Y118" s="269"/>
      <c r="Z118" s="197">
        <v>0</v>
      </c>
      <c r="AA118" s="202">
        <v>33000</v>
      </c>
      <c r="AB118" s="203">
        <v>0</v>
      </c>
      <c r="AC118" s="204">
        <v>0</v>
      </c>
      <c r="AD118" s="205"/>
      <c r="AE118" s="206"/>
    </row>
    <row r="119" spans="2:31" x14ac:dyDescent="0.25">
      <c r="B119" s="487" t="s">
        <v>250</v>
      </c>
      <c r="C119" s="355" t="e">
        <f>VLOOKUP(B119,$B$6:$C$55,2,0)</f>
        <v>#N/A</v>
      </c>
      <c r="D119" s="355" t="e">
        <f>VLOOKUP(B119,$B$6:$D$55,3,0)</f>
        <v>#N/A</v>
      </c>
      <c r="E119" s="355" t="e">
        <f>VLOOKUP(B119,$B$6:$J$55,4,0)</f>
        <v>#N/A</v>
      </c>
      <c r="F119" s="189"/>
      <c r="G119" s="506"/>
      <c r="H119" s="477" t="s">
        <v>283</v>
      </c>
      <c r="I119" s="331"/>
      <c r="J119" s="191" t="s">
        <v>126</v>
      </c>
      <c r="K119" s="385">
        <v>1</v>
      </c>
      <c r="L119" s="386" t="s">
        <v>264</v>
      </c>
      <c r="M119" s="386">
        <v>1</v>
      </c>
      <c r="N119" s="387" t="s">
        <v>264</v>
      </c>
      <c r="O119" s="258">
        <f>+'[1]25''02월'!P120</f>
        <v>29000</v>
      </c>
      <c r="P119" s="193">
        <f>+'[1]25''02월'!Q120</f>
        <v>37</v>
      </c>
      <c r="Q119" s="262">
        <f t="shared" ref="Q119:Q132" si="17">+O119*P119</f>
        <v>1073000</v>
      </c>
      <c r="R119" s="195"/>
      <c r="S119" s="196"/>
      <c r="T119" s="197">
        <f t="shared" si="11"/>
        <v>0</v>
      </c>
      <c r="U119" s="266"/>
      <c r="V119" s="199"/>
      <c r="W119" s="200">
        <f t="shared" ref="W119:W132" si="18">+U119*V119</f>
        <v>0</v>
      </c>
      <c r="X119" s="195">
        <f t="shared" si="9"/>
        <v>0</v>
      </c>
      <c r="Y119" s="269"/>
      <c r="Z119" s="197">
        <f t="shared" ref="Z119:Z131" si="19">+X119*Y119</f>
        <v>0</v>
      </c>
      <c r="AA119" s="202">
        <f t="shared" ref="AA119:AA132" si="20">+O119</f>
        <v>29000</v>
      </c>
      <c r="AB119" s="203">
        <f t="shared" ref="AB119:AB134" si="21">+P119+S119-V119+Y119</f>
        <v>37</v>
      </c>
      <c r="AC119" s="204">
        <f t="shared" si="16"/>
        <v>1073000</v>
      </c>
      <c r="AD119" s="205"/>
      <c r="AE119" s="206"/>
    </row>
    <row r="120" spans="2:31" x14ac:dyDescent="0.3">
      <c r="B120" s="487" t="s">
        <v>251</v>
      </c>
      <c r="C120" s="355" t="e">
        <f>VLOOKUP(B120,$B$6:$C$55,2,0)</f>
        <v>#N/A</v>
      </c>
      <c r="D120" s="355" t="e">
        <f>VLOOKUP(B120,$B$6:$D$55,3,0)</f>
        <v>#N/A</v>
      </c>
      <c r="E120" s="355" t="e">
        <f>VLOOKUP(B120,$B$6:$J$55,4,0)</f>
        <v>#N/A</v>
      </c>
      <c r="F120" s="189"/>
      <c r="G120" s="506"/>
      <c r="H120" s="477" t="s">
        <v>283</v>
      </c>
      <c r="I120" s="331"/>
      <c r="J120" s="207" t="s">
        <v>127</v>
      </c>
      <c r="K120" s="385">
        <v>1</v>
      </c>
      <c r="L120" s="386" t="s">
        <v>264</v>
      </c>
      <c r="M120" s="386">
        <v>1</v>
      </c>
      <c r="N120" s="387" t="s">
        <v>264</v>
      </c>
      <c r="O120" s="258">
        <f>+'[1]25''02월'!P121</f>
        <v>11875</v>
      </c>
      <c r="P120" s="193">
        <f>+'[1]25''02월'!Q121</f>
        <v>1</v>
      </c>
      <c r="Q120" s="262">
        <f t="shared" si="17"/>
        <v>11875</v>
      </c>
      <c r="R120" s="195"/>
      <c r="S120" s="196"/>
      <c r="T120" s="197">
        <f t="shared" si="11"/>
        <v>0</v>
      </c>
      <c r="U120" s="266"/>
      <c r="V120" s="199"/>
      <c r="W120" s="200">
        <f t="shared" si="18"/>
        <v>0</v>
      </c>
      <c r="X120" s="195"/>
      <c r="Y120" s="269"/>
      <c r="Z120" s="197"/>
      <c r="AA120" s="202">
        <f t="shared" si="20"/>
        <v>11875</v>
      </c>
      <c r="AB120" s="203">
        <f t="shared" si="21"/>
        <v>1</v>
      </c>
      <c r="AC120" s="204">
        <f t="shared" si="16"/>
        <v>11875</v>
      </c>
      <c r="AD120" s="205"/>
      <c r="AE120" s="206"/>
    </row>
    <row r="121" spans="2:31" x14ac:dyDescent="0.3">
      <c r="B121" s="487" t="s">
        <v>251</v>
      </c>
      <c r="C121" s="355" t="e">
        <f>VLOOKUP(B121,$B$6:$C$55,2,0)</f>
        <v>#N/A</v>
      </c>
      <c r="D121" s="355" t="e">
        <f>VLOOKUP(B121,$B$6:$D$55,3,0)</f>
        <v>#N/A</v>
      </c>
      <c r="E121" s="355" t="e">
        <f>VLOOKUP(B121,$B$6:$J$55,4,0)</f>
        <v>#N/A</v>
      </c>
      <c r="F121" s="189"/>
      <c r="G121" s="506"/>
      <c r="H121" s="477" t="s">
        <v>283</v>
      </c>
      <c r="I121" s="331"/>
      <c r="J121" s="207" t="s">
        <v>128</v>
      </c>
      <c r="K121" s="385">
        <v>1</v>
      </c>
      <c r="L121" s="386" t="s">
        <v>264</v>
      </c>
      <c r="M121" s="386">
        <v>1</v>
      </c>
      <c r="N121" s="387" t="s">
        <v>264</v>
      </c>
      <c r="O121" s="258">
        <f>+'[1]25''02월'!P122</f>
        <v>18000</v>
      </c>
      <c r="P121" s="193">
        <f>+'[1]25''02월'!Q122</f>
        <v>6</v>
      </c>
      <c r="Q121" s="262">
        <f t="shared" si="17"/>
        <v>108000</v>
      </c>
      <c r="R121" s="195"/>
      <c r="S121" s="196"/>
      <c r="T121" s="197">
        <f t="shared" ref="T121:T132" si="22">+R121*S121</f>
        <v>0</v>
      </c>
      <c r="U121" s="266"/>
      <c r="V121" s="199"/>
      <c r="W121" s="200">
        <f t="shared" si="18"/>
        <v>0</v>
      </c>
      <c r="X121" s="195"/>
      <c r="Y121" s="269"/>
      <c r="Z121" s="197"/>
      <c r="AA121" s="202">
        <f t="shared" si="20"/>
        <v>18000</v>
      </c>
      <c r="AB121" s="203">
        <f t="shared" si="21"/>
        <v>6</v>
      </c>
      <c r="AC121" s="204">
        <f t="shared" ref="AC121:AC132" si="23">+AA121*AB121</f>
        <v>108000</v>
      </c>
      <c r="AD121" s="205"/>
      <c r="AE121" s="206"/>
    </row>
    <row r="122" spans="2:31" x14ac:dyDescent="0.3">
      <c r="B122" s="487" t="s">
        <v>251</v>
      </c>
      <c r="C122" s="355" t="e">
        <f>VLOOKUP(B122,$B$6:$C$55,2,0)</f>
        <v>#N/A</v>
      </c>
      <c r="D122" s="355" t="e">
        <f>VLOOKUP(B122,$B$6:$D$55,3,0)</f>
        <v>#N/A</v>
      </c>
      <c r="E122" s="355" t="e">
        <f>VLOOKUP(B122,$B$6:$J$55,4,0)</f>
        <v>#N/A</v>
      </c>
      <c r="F122" s="189"/>
      <c r="G122" s="506"/>
      <c r="H122" s="477" t="s">
        <v>283</v>
      </c>
      <c r="I122" s="331"/>
      <c r="J122" s="207" t="s">
        <v>129</v>
      </c>
      <c r="K122" s="385">
        <v>1</v>
      </c>
      <c r="L122" s="386" t="s">
        <v>264</v>
      </c>
      <c r="M122" s="386">
        <v>1</v>
      </c>
      <c r="N122" s="387" t="s">
        <v>264</v>
      </c>
      <c r="O122" s="258">
        <f>+'[1]25''02월'!P123</f>
        <v>18000</v>
      </c>
      <c r="P122" s="193">
        <f>+'[1]25''02월'!Q123</f>
        <v>2</v>
      </c>
      <c r="Q122" s="262">
        <f t="shared" si="17"/>
        <v>36000</v>
      </c>
      <c r="R122" s="294"/>
      <c r="S122" s="295"/>
      <c r="T122" s="197">
        <f t="shared" si="22"/>
        <v>0</v>
      </c>
      <c r="U122" s="266"/>
      <c r="V122" s="302"/>
      <c r="W122" s="200">
        <f t="shared" si="18"/>
        <v>0</v>
      </c>
      <c r="X122" s="294"/>
      <c r="Y122" s="297"/>
      <c r="Z122" s="296"/>
      <c r="AA122" s="202">
        <f t="shared" si="20"/>
        <v>18000</v>
      </c>
      <c r="AB122" s="203">
        <f t="shared" si="21"/>
        <v>2</v>
      </c>
      <c r="AC122" s="204">
        <f t="shared" si="23"/>
        <v>36000</v>
      </c>
      <c r="AD122" s="205"/>
      <c r="AE122" s="206"/>
    </row>
    <row r="123" spans="2:31" x14ac:dyDescent="0.3">
      <c r="B123" s="487" t="s">
        <v>251</v>
      </c>
      <c r="C123" s="355" t="e">
        <f>VLOOKUP(B123,$B$6:$C$55,2,0)</f>
        <v>#N/A</v>
      </c>
      <c r="D123" s="355" t="e">
        <f>VLOOKUP(B123,$B$6:$D$55,3,0)</f>
        <v>#N/A</v>
      </c>
      <c r="E123" s="355" t="e">
        <f>VLOOKUP(B123,$B$6:$J$55,4,0)</f>
        <v>#N/A</v>
      </c>
      <c r="F123" s="189"/>
      <c r="G123" s="506"/>
      <c r="H123" s="477" t="s">
        <v>283</v>
      </c>
      <c r="I123" s="331"/>
      <c r="J123" s="207" t="s">
        <v>130</v>
      </c>
      <c r="K123" s="385">
        <v>1</v>
      </c>
      <c r="L123" s="386" t="s">
        <v>264</v>
      </c>
      <c r="M123" s="386">
        <v>1</v>
      </c>
      <c r="N123" s="387" t="s">
        <v>264</v>
      </c>
      <c r="O123" s="258">
        <f>+'[1]25''02월'!P124</f>
        <v>25650</v>
      </c>
      <c r="P123" s="193">
        <f>+'[1]25''02월'!Q124</f>
        <v>9</v>
      </c>
      <c r="Q123" s="262">
        <f t="shared" si="17"/>
        <v>230850</v>
      </c>
      <c r="R123" s="294"/>
      <c r="S123" s="295"/>
      <c r="T123" s="197">
        <f t="shared" si="22"/>
        <v>0</v>
      </c>
      <c r="U123" s="266"/>
      <c r="V123" s="302"/>
      <c r="W123" s="200">
        <f t="shared" si="18"/>
        <v>0</v>
      </c>
      <c r="X123" s="294"/>
      <c r="Y123" s="297"/>
      <c r="Z123" s="296"/>
      <c r="AA123" s="202">
        <f t="shared" si="20"/>
        <v>25650</v>
      </c>
      <c r="AB123" s="203">
        <f t="shared" si="21"/>
        <v>9</v>
      </c>
      <c r="AC123" s="204">
        <f t="shared" si="23"/>
        <v>230850</v>
      </c>
      <c r="AD123" s="205"/>
      <c r="AE123" s="206"/>
    </row>
    <row r="124" spans="2:31" x14ac:dyDescent="0.3">
      <c r="B124" s="487" t="s">
        <v>251</v>
      </c>
      <c r="C124" s="355" t="e">
        <f>VLOOKUP(B124,$B$6:$C$55,2,0)</f>
        <v>#N/A</v>
      </c>
      <c r="D124" s="355" t="e">
        <f>VLOOKUP(B124,$B$6:$D$55,3,0)</f>
        <v>#N/A</v>
      </c>
      <c r="E124" s="355" t="e">
        <f>VLOOKUP(B124,$B$6:$J$55,4,0)</f>
        <v>#N/A</v>
      </c>
      <c r="F124" s="189"/>
      <c r="G124" s="506"/>
      <c r="H124" s="477" t="s">
        <v>283</v>
      </c>
      <c r="I124" s="331"/>
      <c r="J124" s="207" t="s">
        <v>131</v>
      </c>
      <c r="K124" s="385">
        <v>1</v>
      </c>
      <c r="L124" s="386" t="s">
        <v>264</v>
      </c>
      <c r="M124" s="386">
        <v>1</v>
      </c>
      <c r="N124" s="387" t="s">
        <v>264</v>
      </c>
      <c r="O124" s="258">
        <f>+'[1]25''02월'!P125</f>
        <v>25650</v>
      </c>
      <c r="P124" s="193">
        <f>+'[1]25''02월'!Q125</f>
        <v>6</v>
      </c>
      <c r="Q124" s="262">
        <f t="shared" si="17"/>
        <v>153900</v>
      </c>
      <c r="R124" s="294"/>
      <c r="S124" s="295"/>
      <c r="T124" s="197">
        <f t="shared" si="22"/>
        <v>0</v>
      </c>
      <c r="U124" s="266"/>
      <c r="V124" s="302"/>
      <c r="W124" s="200">
        <f t="shared" si="18"/>
        <v>0</v>
      </c>
      <c r="X124" s="294"/>
      <c r="Y124" s="297"/>
      <c r="Z124" s="296"/>
      <c r="AA124" s="202">
        <f t="shared" si="20"/>
        <v>25650</v>
      </c>
      <c r="AB124" s="203">
        <f t="shared" si="21"/>
        <v>6</v>
      </c>
      <c r="AC124" s="204">
        <f t="shared" si="23"/>
        <v>153900</v>
      </c>
      <c r="AD124" s="205"/>
      <c r="AE124" s="206"/>
    </row>
    <row r="125" spans="2:31" x14ac:dyDescent="0.3">
      <c r="B125" s="487" t="s">
        <v>251</v>
      </c>
      <c r="C125" s="355" t="e">
        <f>VLOOKUP(B125,$B$6:$C$55,2,0)</f>
        <v>#N/A</v>
      </c>
      <c r="D125" s="355" t="e">
        <f>VLOOKUP(B125,$B$6:$D$55,3,0)</f>
        <v>#N/A</v>
      </c>
      <c r="E125" s="355" t="e">
        <f>VLOOKUP(B125,$B$6:$J$55,4,0)</f>
        <v>#N/A</v>
      </c>
      <c r="F125" s="189"/>
      <c r="G125" s="506"/>
      <c r="H125" s="477" t="s">
        <v>283</v>
      </c>
      <c r="I125" s="331"/>
      <c r="J125" s="207" t="s">
        <v>132</v>
      </c>
      <c r="K125" s="385">
        <v>1</v>
      </c>
      <c r="L125" s="386" t="s">
        <v>264</v>
      </c>
      <c r="M125" s="386">
        <v>1</v>
      </c>
      <c r="N125" s="387" t="s">
        <v>264</v>
      </c>
      <c r="O125" s="258">
        <f>+'[1]25''02월'!P126</f>
        <v>25110</v>
      </c>
      <c r="P125" s="193">
        <f>+'[1]25''02월'!Q126</f>
        <v>2</v>
      </c>
      <c r="Q125" s="262">
        <f t="shared" si="17"/>
        <v>50220</v>
      </c>
      <c r="R125" s="294"/>
      <c r="S125" s="295"/>
      <c r="T125" s="197">
        <f t="shared" si="22"/>
        <v>0</v>
      </c>
      <c r="U125" s="266"/>
      <c r="V125" s="302"/>
      <c r="W125" s="200">
        <f t="shared" si="18"/>
        <v>0</v>
      </c>
      <c r="X125" s="294"/>
      <c r="Y125" s="297"/>
      <c r="Z125" s="296"/>
      <c r="AA125" s="202">
        <f t="shared" si="20"/>
        <v>25110</v>
      </c>
      <c r="AB125" s="203">
        <f t="shared" si="21"/>
        <v>2</v>
      </c>
      <c r="AC125" s="204">
        <f t="shared" si="23"/>
        <v>50220</v>
      </c>
      <c r="AD125" s="205"/>
      <c r="AE125" s="206"/>
    </row>
    <row r="126" spans="2:31" x14ac:dyDescent="0.3">
      <c r="B126" s="487" t="s">
        <v>251</v>
      </c>
      <c r="C126" s="355" t="e">
        <f>VLOOKUP(B126,$B$6:$C$55,2,0)</f>
        <v>#N/A</v>
      </c>
      <c r="D126" s="355" t="e">
        <f>VLOOKUP(B126,$B$6:$D$55,3,0)</f>
        <v>#N/A</v>
      </c>
      <c r="E126" s="355" t="e">
        <f>VLOOKUP(B126,$B$6:$J$55,4,0)</f>
        <v>#N/A</v>
      </c>
      <c r="F126" s="189"/>
      <c r="G126" s="506"/>
      <c r="H126" s="477" t="s">
        <v>283</v>
      </c>
      <c r="I126" s="331"/>
      <c r="J126" s="207" t="s">
        <v>132</v>
      </c>
      <c r="K126" s="385">
        <v>1</v>
      </c>
      <c r="L126" s="386" t="s">
        <v>264</v>
      </c>
      <c r="M126" s="386">
        <v>1</v>
      </c>
      <c r="N126" s="387" t="s">
        <v>264</v>
      </c>
      <c r="O126" s="258">
        <f>+'[1]25''02월'!P127</f>
        <v>25650</v>
      </c>
      <c r="P126" s="193">
        <f>+'[1]25''02월'!Q127</f>
        <v>5</v>
      </c>
      <c r="Q126" s="262">
        <f t="shared" si="17"/>
        <v>128250</v>
      </c>
      <c r="R126" s="294"/>
      <c r="S126" s="295"/>
      <c r="T126" s="197">
        <f t="shared" si="22"/>
        <v>0</v>
      </c>
      <c r="U126" s="266"/>
      <c r="V126" s="302"/>
      <c r="W126" s="200"/>
      <c r="X126" s="294"/>
      <c r="Y126" s="297"/>
      <c r="Z126" s="296"/>
      <c r="AA126" s="202">
        <f t="shared" si="20"/>
        <v>25650</v>
      </c>
      <c r="AB126" s="203">
        <f t="shared" si="21"/>
        <v>5</v>
      </c>
      <c r="AC126" s="204">
        <f t="shared" si="23"/>
        <v>128250</v>
      </c>
      <c r="AD126" s="205"/>
      <c r="AE126" s="206"/>
    </row>
    <row r="127" spans="2:31" x14ac:dyDescent="0.3">
      <c r="B127" s="487" t="s">
        <v>251</v>
      </c>
      <c r="C127" s="355" t="e">
        <f>VLOOKUP(B127,$B$6:$C$55,2,0)</f>
        <v>#N/A</v>
      </c>
      <c r="D127" s="355" t="e">
        <f>VLOOKUP(B127,$B$6:$D$55,3,0)</f>
        <v>#N/A</v>
      </c>
      <c r="E127" s="355" t="e">
        <f>VLOOKUP(B127,$B$6:$J$55,4,0)</f>
        <v>#N/A</v>
      </c>
      <c r="F127" s="189"/>
      <c r="G127" s="506"/>
      <c r="H127" s="477" t="s">
        <v>283</v>
      </c>
      <c r="I127" s="331"/>
      <c r="J127" s="207" t="s">
        <v>133</v>
      </c>
      <c r="K127" s="385">
        <v>1</v>
      </c>
      <c r="L127" s="386" t="s">
        <v>264</v>
      </c>
      <c r="M127" s="386">
        <v>1</v>
      </c>
      <c r="N127" s="387" t="s">
        <v>264</v>
      </c>
      <c r="O127" s="258">
        <f>+'[1]25''02월'!P128</f>
        <v>25110</v>
      </c>
      <c r="P127" s="193">
        <f>+'[1]25''02월'!Q128</f>
        <v>8</v>
      </c>
      <c r="Q127" s="262">
        <f t="shared" si="17"/>
        <v>200880</v>
      </c>
      <c r="R127" s="294"/>
      <c r="S127" s="295"/>
      <c r="T127" s="197">
        <f t="shared" si="22"/>
        <v>0</v>
      </c>
      <c r="U127" s="266"/>
      <c r="V127" s="302"/>
      <c r="W127" s="200">
        <f t="shared" si="18"/>
        <v>0</v>
      </c>
      <c r="X127" s="294"/>
      <c r="Y127" s="297"/>
      <c r="Z127" s="296"/>
      <c r="AA127" s="202">
        <f t="shared" si="20"/>
        <v>25110</v>
      </c>
      <c r="AB127" s="203">
        <f t="shared" si="21"/>
        <v>8</v>
      </c>
      <c r="AC127" s="204">
        <f t="shared" si="23"/>
        <v>200880</v>
      </c>
      <c r="AD127" s="205"/>
      <c r="AE127" s="206"/>
    </row>
    <row r="128" spans="2:31" x14ac:dyDescent="0.25">
      <c r="B128" s="498" t="s">
        <v>154</v>
      </c>
      <c r="C128" s="355" t="str">
        <f>VLOOKUP(B128,$B$6:$C$55,2,0)</f>
        <v>확인필요</v>
      </c>
      <c r="D128" s="355" t="str">
        <f>VLOOKUP(B128,$B$6:$D$55,3,0)</f>
        <v>확인필요</v>
      </c>
      <c r="E128" s="355" t="str">
        <f>VLOOKUP(B128,$B$6:$J$55,4,0)</f>
        <v>확인필요</v>
      </c>
      <c r="F128" s="189"/>
      <c r="G128" s="506"/>
      <c r="H128" s="477" t="s">
        <v>283</v>
      </c>
      <c r="I128" s="331"/>
      <c r="J128" s="191" t="s">
        <v>134</v>
      </c>
      <c r="K128" s="385">
        <v>1</v>
      </c>
      <c r="L128" s="386" t="s">
        <v>264</v>
      </c>
      <c r="M128" s="386">
        <v>1</v>
      </c>
      <c r="N128" s="387" t="s">
        <v>264</v>
      </c>
      <c r="O128" s="258">
        <f>+'[1]25''02월'!P129</f>
        <v>50000</v>
      </c>
      <c r="P128" s="193">
        <f>+'[1]25''02월'!Q129</f>
        <v>0</v>
      </c>
      <c r="Q128" s="262">
        <f t="shared" si="17"/>
        <v>0</v>
      </c>
      <c r="R128" s="195"/>
      <c r="S128" s="196"/>
      <c r="T128" s="197">
        <f t="shared" si="22"/>
        <v>0</v>
      </c>
      <c r="U128" s="266"/>
      <c r="V128" s="199"/>
      <c r="W128" s="200">
        <f t="shared" si="18"/>
        <v>0</v>
      </c>
      <c r="X128" s="195">
        <f t="shared" ref="X128:X134" si="24">+U128</f>
        <v>0</v>
      </c>
      <c r="Y128" s="269"/>
      <c r="Z128" s="197"/>
      <c r="AA128" s="202">
        <f t="shared" si="20"/>
        <v>50000</v>
      </c>
      <c r="AB128" s="203">
        <f t="shared" si="21"/>
        <v>0</v>
      </c>
      <c r="AC128" s="204">
        <f t="shared" si="23"/>
        <v>0</v>
      </c>
      <c r="AD128" s="205"/>
      <c r="AE128" s="206"/>
    </row>
    <row r="129" spans="2:31" x14ac:dyDescent="0.25">
      <c r="B129" s="487" t="s">
        <v>251</v>
      </c>
      <c r="C129" s="355" t="e">
        <f>VLOOKUP(B129,$B$6:$C$55,2,0)</f>
        <v>#N/A</v>
      </c>
      <c r="D129" s="355" t="e">
        <f>VLOOKUP(B129,$B$6:$D$55,3,0)</f>
        <v>#N/A</v>
      </c>
      <c r="E129" s="355" t="e">
        <f>VLOOKUP(B129,$B$6:$J$55,4,0)</f>
        <v>#N/A</v>
      </c>
      <c r="F129" s="189"/>
      <c r="G129" s="506"/>
      <c r="H129" s="477" t="s">
        <v>283</v>
      </c>
      <c r="I129" s="331"/>
      <c r="J129" s="191" t="s">
        <v>135</v>
      </c>
      <c r="K129" s="385">
        <v>1</v>
      </c>
      <c r="L129" s="386" t="s">
        <v>264</v>
      </c>
      <c r="M129" s="386">
        <v>1</v>
      </c>
      <c r="N129" s="387" t="s">
        <v>264</v>
      </c>
      <c r="O129" s="258">
        <f>+'[1]25''02월'!P130</f>
        <v>16500</v>
      </c>
      <c r="P129" s="193">
        <f>+'[1]25''02월'!Q130</f>
        <v>13</v>
      </c>
      <c r="Q129" s="262">
        <f t="shared" si="17"/>
        <v>214500</v>
      </c>
      <c r="R129" s="195"/>
      <c r="S129" s="196"/>
      <c r="T129" s="197">
        <f t="shared" si="22"/>
        <v>0</v>
      </c>
      <c r="U129" s="266"/>
      <c r="V129" s="199"/>
      <c r="W129" s="200">
        <f t="shared" si="18"/>
        <v>0</v>
      </c>
      <c r="X129" s="195">
        <f t="shared" si="24"/>
        <v>0</v>
      </c>
      <c r="Y129" s="269"/>
      <c r="Z129" s="197">
        <f t="shared" si="19"/>
        <v>0</v>
      </c>
      <c r="AA129" s="202">
        <f t="shared" si="20"/>
        <v>16500</v>
      </c>
      <c r="AB129" s="203">
        <f t="shared" si="21"/>
        <v>13</v>
      </c>
      <c r="AC129" s="204">
        <f t="shared" si="23"/>
        <v>214500</v>
      </c>
      <c r="AD129" s="205"/>
      <c r="AE129" s="206"/>
    </row>
    <row r="130" spans="2:31" x14ac:dyDescent="0.25">
      <c r="B130" s="487" t="s">
        <v>251</v>
      </c>
      <c r="C130" s="355" t="e">
        <f>VLOOKUP(B130,$B$6:$C$55,2,0)</f>
        <v>#N/A</v>
      </c>
      <c r="D130" s="355" t="e">
        <f>VLOOKUP(B130,$B$6:$D$55,3,0)</f>
        <v>#N/A</v>
      </c>
      <c r="E130" s="355" t="e">
        <f>VLOOKUP(B130,$B$6:$J$55,4,0)</f>
        <v>#N/A</v>
      </c>
      <c r="F130" s="189"/>
      <c r="G130" s="506"/>
      <c r="H130" s="477" t="s">
        <v>283</v>
      </c>
      <c r="I130" s="331"/>
      <c r="J130" s="191" t="s">
        <v>136</v>
      </c>
      <c r="K130" s="385">
        <v>1</v>
      </c>
      <c r="L130" s="386" t="s">
        <v>264</v>
      </c>
      <c r="M130" s="386">
        <v>1</v>
      </c>
      <c r="N130" s="387" t="s">
        <v>264</v>
      </c>
      <c r="O130" s="258">
        <f>+'[1]25''02월'!P131</f>
        <v>6500</v>
      </c>
      <c r="P130" s="193">
        <f>+'[1]25''02월'!Q131</f>
        <v>4</v>
      </c>
      <c r="Q130" s="262">
        <f t="shared" si="17"/>
        <v>26000</v>
      </c>
      <c r="R130" s="195"/>
      <c r="S130" s="196"/>
      <c r="T130" s="197">
        <f t="shared" si="22"/>
        <v>0</v>
      </c>
      <c r="U130" s="266"/>
      <c r="V130" s="199"/>
      <c r="W130" s="200">
        <f t="shared" si="18"/>
        <v>0</v>
      </c>
      <c r="X130" s="195"/>
      <c r="Y130" s="269"/>
      <c r="Z130" s="197"/>
      <c r="AA130" s="202">
        <f t="shared" si="20"/>
        <v>6500</v>
      </c>
      <c r="AB130" s="203">
        <f t="shared" si="21"/>
        <v>4</v>
      </c>
      <c r="AC130" s="204">
        <f t="shared" si="23"/>
        <v>26000</v>
      </c>
      <c r="AD130" s="205"/>
      <c r="AE130" s="206"/>
    </row>
    <row r="131" spans="2:31" x14ac:dyDescent="0.3">
      <c r="B131" s="498" t="s">
        <v>154</v>
      </c>
      <c r="C131" s="355" t="str">
        <f>VLOOKUP(B131,$B$6:$C$55,2,0)</f>
        <v>확인필요</v>
      </c>
      <c r="D131" s="355" t="str">
        <f>VLOOKUP(B131,$B$6:$D$55,3,0)</f>
        <v>확인필요</v>
      </c>
      <c r="E131" s="355" t="str">
        <f>VLOOKUP(B131,$B$6:$J$55,4,0)</f>
        <v>확인필요</v>
      </c>
      <c r="F131" s="189"/>
      <c r="G131" s="506"/>
      <c r="H131" s="477" t="s">
        <v>283</v>
      </c>
      <c r="I131" s="331"/>
      <c r="J131" s="207" t="s">
        <v>137</v>
      </c>
      <c r="K131" s="385">
        <v>1</v>
      </c>
      <c r="L131" s="386" t="s">
        <v>264</v>
      </c>
      <c r="M131" s="386">
        <v>1</v>
      </c>
      <c r="N131" s="387" t="s">
        <v>264</v>
      </c>
      <c r="O131" s="258">
        <f>+'[1]25''02월'!P132</f>
        <v>16133</v>
      </c>
      <c r="P131" s="193">
        <f>+'[1]25''02월'!Q132</f>
        <v>0</v>
      </c>
      <c r="Q131" s="262">
        <f t="shared" si="17"/>
        <v>0</v>
      </c>
      <c r="R131" s="195"/>
      <c r="S131" s="196"/>
      <c r="T131" s="197">
        <f t="shared" si="22"/>
        <v>0</v>
      </c>
      <c r="U131" s="266"/>
      <c r="V131" s="199"/>
      <c r="W131" s="200">
        <f t="shared" si="18"/>
        <v>0</v>
      </c>
      <c r="X131" s="195">
        <f t="shared" si="24"/>
        <v>0</v>
      </c>
      <c r="Y131" s="269"/>
      <c r="Z131" s="197">
        <f t="shared" si="19"/>
        <v>0</v>
      </c>
      <c r="AA131" s="202">
        <f t="shared" si="20"/>
        <v>16133</v>
      </c>
      <c r="AB131" s="203">
        <f t="shared" si="21"/>
        <v>0</v>
      </c>
      <c r="AC131" s="204">
        <f t="shared" si="23"/>
        <v>0</v>
      </c>
      <c r="AD131" s="205"/>
      <c r="AE131" s="206"/>
    </row>
    <row r="132" spans="2:31" ht="15.75" thickBot="1" x14ac:dyDescent="0.3">
      <c r="B132" s="507" t="s">
        <v>154</v>
      </c>
      <c r="C132" s="357" t="str">
        <f>VLOOKUP(B132,$B$6:$C$55,2,0)</f>
        <v>확인필요</v>
      </c>
      <c r="D132" s="357" t="str">
        <f>VLOOKUP(B132,$B$6:$D$55,3,0)</f>
        <v>확인필요</v>
      </c>
      <c r="E132" s="357" t="str">
        <f>VLOOKUP(B132,$B$6:$J$55,4,0)</f>
        <v>확인필요</v>
      </c>
      <c r="F132" s="279"/>
      <c r="G132" s="508"/>
      <c r="H132" s="478" t="s">
        <v>283</v>
      </c>
      <c r="I132" s="332"/>
      <c r="J132" s="281" t="s">
        <v>138</v>
      </c>
      <c r="K132" s="385">
        <v>1</v>
      </c>
      <c r="L132" s="386" t="s">
        <v>264</v>
      </c>
      <c r="M132" s="386">
        <v>1</v>
      </c>
      <c r="N132" s="387" t="s">
        <v>264</v>
      </c>
      <c r="O132" s="260">
        <f>+'[1]25''02월'!P136</f>
        <v>7543</v>
      </c>
      <c r="P132" s="243">
        <f>+'[1]25''02월'!Q136</f>
        <v>43</v>
      </c>
      <c r="Q132" s="262">
        <f t="shared" si="17"/>
        <v>324349</v>
      </c>
      <c r="R132" s="195"/>
      <c r="S132" s="196"/>
      <c r="T132" s="197">
        <f t="shared" si="22"/>
        <v>0</v>
      </c>
      <c r="U132" s="266"/>
      <c r="V132" s="199"/>
      <c r="W132" s="200">
        <f t="shared" si="18"/>
        <v>0</v>
      </c>
      <c r="X132" s="195">
        <f t="shared" si="24"/>
        <v>0</v>
      </c>
      <c r="Y132" s="269"/>
      <c r="Z132" s="197"/>
      <c r="AA132" s="202">
        <f t="shared" si="20"/>
        <v>7543</v>
      </c>
      <c r="AB132" s="203">
        <f t="shared" si="21"/>
        <v>43</v>
      </c>
      <c r="AC132" s="204">
        <f t="shared" si="23"/>
        <v>324349</v>
      </c>
      <c r="AD132" s="205"/>
      <c r="AE132" s="206"/>
    </row>
    <row r="133" spans="2:31" ht="24" customHeight="1" thickBot="1" x14ac:dyDescent="0.35">
      <c r="B133" s="509" t="s">
        <v>63</v>
      </c>
      <c r="C133" s="367"/>
      <c r="D133" s="367"/>
      <c r="E133" s="367"/>
      <c r="F133" s="367"/>
      <c r="G133" s="510"/>
      <c r="H133" s="367"/>
      <c r="I133" s="367"/>
      <c r="J133" s="368"/>
      <c r="K133" s="367"/>
      <c r="L133" s="367"/>
      <c r="M133" s="367"/>
      <c r="N133" s="373"/>
      <c r="O133" s="304"/>
      <c r="P133" s="305"/>
      <c r="Q133" s="284">
        <f>SUM(Q57:Q132)</f>
        <v>29180062.856800001</v>
      </c>
      <c r="R133" s="285"/>
      <c r="S133" s="286"/>
      <c r="T133" s="287">
        <f>SUM(T57:T132)</f>
        <v>0</v>
      </c>
      <c r="U133" s="288"/>
      <c r="V133" s="283"/>
      <c r="W133" s="284">
        <f>SUM(W57:W132)</f>
        <v>0</v>
      </c>
      <c r="X133" s="306">
        <f t="shared" si="24"/>
        <v>0</v>
      </c>
      <c r="Y133" s="283"/>
      <c r="Z133" s="287">
        <f>SUM(Z57:Z132)</f>
        <v>0</v>
      </c>
      <c r="AA133" s="288">
        <f t="shared" ref="AA133:AA134" si="25">+O133</f>
        <v>0</v>
      </c>
      <c r="AB133" s="283">
        <f t="shared" si="21"/>
        <v>0</v>
      </c>
      <c r="AC133" s="284">
        <f>SUM(AC57:AC132)</f>
        <v>29180062.856800001</v>
      </c>
      <c r="AD133" s="290"/>
    </row>
    <row r="134" spans="2:31" ht="24" customHeight="1" thickBot="1" x14ac:dyDescent="0.35">
      <c r="B134" s="511"/>
      <c r="C134" s="512"/>
      <c r="D134" s="512"/>
      <c r="E134" s="513"/>
      <c r="F134" s="513"/>
      <c r="G134" s="514"/>
      <c r="H134" s="479"/>
      <c r="I134" s="164"/>
      <c r="J134" s="165" t="s">
        <v>139</v>
      </c>
      <c r="K134" s="163"/>
      <c r="L134" s="375"/>
      <c r="M134" s="375"/>
      <c r="N134" s="374"/>
      <c r="O134" s="166"/>
      <c r="P134" s="167"/>
      <c r="Q134" s="168">
        <f>+Q56+Q133</f>
        <v>305736461.65680003</v>
      </c>
      <c r="R134" s="169"/>
      <c r="S134" s="170"/>
      <c r="T134" s="171">
        <f>+T56+T133</f>
        <v>101585334.99996001</v>
      </c>
      <c r="U134" s="172"/>
      <c r="V134" s="173"/>
      <c r="W134" s="174">
        <f>+W56+W133</f>
        <v>79900706.599999994</v>
      </c>
      <c r="X134" s="195">
        <f t="shared" si="24"/>
        <v>0</v>
      </c>
      <c r="Y134" s="175"/>
      <c r="Z134" s="171">
        <f>+Z56+Z133</f>
        <v>0</v>
      </c>
      <c r="AA134" s="176">
        <f t="shared" si="25"/>
        <v>0</v>
      </c>
      <c r="AB134" s="177">
        <f t="shared" si="21"/>
        <v>0</v>
      </c>
      <c r="AC134" s="178">
        <f>+AC56+AC133</f>
        <v>181591109.65679997</v>
      </c>
      <c r="AD134" s="179"/>
    </row>
    <row r="135" spans="2:31" ht="15.75" thickTop="1" x14ac:dyDescent="0.3"/>
  </sheetData>
  <mergeCells count="22">
    <mergeCell ref="I51:I55"/>
    <mergeCell ref="AD4:AD5"/>
    <mergeCell ref="J32:J33"/>
    <mergeCell ref="I41:I49"/>
    <mergeCell ref="J41:J42"/>
    <mergeCell ref="J43:J44"/>
    <mergeCell ref="O4:Q4"/>
    <mergeCell ref="R4:T4"/>
    <mergeCell ref="U4:W4"/>
    <mergeCell ref="X4:Z4"/>
    <mergeCell ref="AA4:AC4"/>
    <mergeCell ref="J26:J27"/>
    <mergeCell ref="B4:G4"/>
    <mergeCell ref="H4:H5"/>
    <mergeCell ref="K4:K5"/>
    <mergeCell ref="N4:N5"/>
    <mergeCell ref="M4:M5"/>
    <mergeCell ref="L4:L5"/>
    <mergeCell ref="J18:J19"/>
    <mergeCell ref="J22:J23"/>
    <mergeCell ref="I4:I5"/>
    <mergeCell ref="J4:J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33"/>
  <sheetViews>
    <sheetView workbookViewId="0">
      <pane xSplit="4" ySplit="3" topLeftCell="Q95" activePane="bottomRight" state="frozen"/>
      <selection pane="topRight"/>
      <selection pane="bottomLeft"/>
      <selection pane="bottomRight" activeCell="E114" sqref="E114:T114"/>
    </sheetView>
  </sheetViews>
  <sheetFormatPr defaultColWidth="9" defaultRowHeight="13.5" x14ac:dyDescent="0.3"/>
  <cols>
    <col min="1" max="1" width="9" style="1"/>
    <col min="2" max="2" width="19.125" style="133" customWidth="1"/>
    <col min="3" max="3" width="15.25" style="1" customWidth="1"/>
    <col min="4" max="4" width="9" style="133"/>
    <col min="5" max="5" width="19.125" style="134" customWidth="1"/>
    <col min="6" max="6" width="8.25" style="135" customWidth="1"/>
    <col min="7" max="7" width="15.75" style="134" customWidth="1"/>
    <col min="8" max="8" width="9.625" style="134" bestFit="1" customWidth="1"/>
    <col min="9" max="9" width="8.25" style="134" customWidth="1"/>
    <col min="10" max="10" width="13.875" style="134" bestFit="1" customWidth="1"/>
    <col min="11" max="11" width="9.375" style="134" bestFit="1" customWidth="1"/>
    <col min="12" max="12" width="8.125" style="135" customWidth="1"/>
    <col min="13" max="13" width="12.375" style="134" customWidth="1"/>
    <col min="14" max="14" width="9.375" style="134" bestFit="1" customWidth="1"/>
    <col min="15" max="15" width="7" style="135" customWidth="1"/>
    <col min="16" max="16" width="13.875" style="134" bestFit="1" customWidth="1"/>
    <col min="17" max="17" width="9.375" style="134" bestFit="1" customWidth="1"/>
    <col min="18" max="18" width="9.625" style="135" customWidth="1"/>
    <col min="19" max="19" width="14.375" style="134" customWidth="1"/>
    <col min="20" max="20" width="36.5" style="1" customWidth="1"/>
    <col min="21" max="16384" width="9" style="1"/>
  </cols>
  <sheetData>
    <row r="1" spans="2:22" ht="18.399999999999999" thickBot="1" x14ac:dyDescent="0.6">
      <c r="B1" s="354"/>
      <c r="C1" s="354"/>
      <c r="D1" s="354"/>
      <c r="E1" s="354"/>
      <c r="F1" s="354"/>
      <c r="G1" s="354"/>
      <c r="H1" s="354"/>
      <c r="I1" s="354"/>
      <c r="J1" s="354"/>
      <c r="K1" s="354"/>
      <c r="L1" s="354"/>
      <c r="M1" s="354"/>
      <c r="N1" s="354"/>
      <c r="O1" s="354"/>
      <c r="P1" s="354"/>
      <c r="Q1" s="354"/>
      <c r="R1" s="354"/>
      <c r="S1" s="354"/>
      <c r="T1" s="354"/>
    </row>
    <row r="2" spans="2:22" ht="18" customHeight="1" x14ac:dyDescent="0.3">
      <c r="B2" s="352" t="s">
        <v>2</v>
      </c>
      <c r="C2" s="440" t="s">
        <v>0</v>
      </c>
      <c r="D2" s="442" t="s">
        <v>1</v>
      </c>
      <c r="E2" s="444" t="s">
        <v>3</v>
      </c>
      <c r="F2" s="444"/>
      <c r="G2" s="444"/>
      <c r="H2" s="445" t="s">
        <v>4</v>
      </c>
      <c r="I2" s="446"/>
      <c r="J2" s="447"/>
      <c r="K2" s="444" t="s">
        <v>5</v>
      </c>
      <c r="L2" s="444"/>
      <c r="M2" s="444"/>
      <c r="N2" s="445" t="s">
        <v>6</v>
      </c>
      <c r="O2" s="446"/>
      <c r="P2" s="447"/>
      <c r="Q2" s="444" t="s">
        <v>7</v>
      </c>
      <c r="R2" s="444"/>
      <c r="S2" s="444"/>
      <c r="T2" s="448" t="s">
        <v>8</v>
      </c>
    </row>
    <row r="3" spans="2:22" ht="18" customHeight="1" x14ac:dyDescent="0.3">
      <c r="B3" s="353"/>
      <c r="C3" s="441"/>
      <c r="D3" s="443"/>
      <c r="E3" s="2" t="s">
        <v>9</v>
      </c>
      <c r="F3" s="3" t="s">
        <v>10</v>
      </c>
      <c r="G3" s="4" t="s">
        <v>11</v>
      </c>
      <c r="H3" s="5" t="s">
        <v>9</v>
      </c>
      <c r="I3" s="6" t="s">
        <v>10</v>
      </c>
      <c r="J3" s="7" t="s">
        <v>12</v>
      </c>
      <c r="K3" s="2" t="s">
        <v>9</v>
      </c>
      <c r="L3" s="3" t="s">
        <v>10</v>
      </c>
      <c r="M3" s="4" t="s">
        <v>13</v>
      </c>
      <c r="N3" s="5" t="s">
        <v>9</v>
      </c>
      <c r="O3" s="3" t="s">
        <v>10</v>
      </c>
      <c r="P3" s="7" t="s">
        <v>13</v>
      </c>
      <c r="Q3" s="2" t="s">
        <v>9</v>
      </c>
      <c r="R3" s="3" t="s">
        <v>10</v>
      </c>
      <c r="S3" s="4" t="s">
        <v>14</v>
      </c>
      <c r="T3" s="449"/>
    </row>
    <row r="4" spans="2:22" ht="16.5" customHeight="1" x14ac:dyDescent="0.25">
      <c r="B4" s="85" t="s">
        <v>16</v>
      </c>
      <c r="C4" s="8"/>
      <c r="D4" s="435" t="s">
        <v>15</v>
      </c>
      <c r="E4" s="9">
        <f>+'[1]25''02월'!P4</f>
        <v>18000</v>
      </c>
      <c r="F4" s="10">
        <f>+'[1]25''02월'!Q4</f>
        <v>16</v>
      </c>
      <c r="G4" s="11">
        <f>+E4*F4</f>
        <v>288000</v>
      </c>
      <c r="H4" s="12"/>
      <c r="I4" s="13"/>
      <c r="J4" s="14">
        <f t="shared" ref="J4:J52" si="0">+H4*I4</f>
        <v>0</v>
      </c>
      <c r="K4" s="15"/>
      <c r="L4" s="16"/>
      <c r="M4" s="87">
        <f t="shared" ref="M4:M52" si="1">+K4*L4</f>
        <v>0</v>
      </c>
      <c r="N4" s="12"/>
      <c r="O4" s="18"/>
      <c r="P4" s="14">
        <f t="shared" ref="P4:P52" si="2">+N4*O4</f>
        <v>0</v>
      </c>
      <c r="Q4" s="19">
        <f>+E4</f>
        <v>18000</v>
      </c>
      <c r="R4" s="20">
        <f>+F4+I4-L4+O4</f>
        <v>16</v>
      </c>
      <c r="S4" s="21">
        <f t="shared" ref="S4:S52" si="3">+Q4*R4</f>
        <v>288000</v>
      </c>
      <c r="T4" s="22"/>
      <c r="U4" s="23"/>
      <c r="V4" s="23"/>
    </row>
    <row r="5" spans="2:22" x14ac:dyDescent="0.3">
      <c r="B5" s="153" t="s">
        <v>17</v>
      </c>
      <c r="C5" s="8"/>
      <c r="D5" s="428"/>
      <c r="E5" s="9">
        <f>+'[1]25''02월'!P5</f>
        <v>18000</v>
      </c>
      <c r="F5" s="10">
        <f>+'[1]25''02월'!Q5</f>
        <v>23</v>
      </c>
      <c r="G5" s="11">
        <f t="shared" ref="G5:G52" si="4">+E5*F5</f>
        <v>414000</v>
      </c>
      <c r="H5" s="12"/>
      <c r="I5" s="13"/>
      <c r="J5" s="14">
        <f t="shared" si="0"/>
        <v>0</v>
      </c>
      <c r="K5" s="15"/>
      <c r="L5" s="16"/>
      <c r="M5" s="87">
        <f t="shared" si="1"/>
        <v>0</v>
      </c>
      <c r="N5" s="12"/>
      <c r="O5" s="18"/>
      <c r="P5" s="14">
        <f t="shared" si="2"/>
        <v>0</v>
      </c>
      <c r="Q5" s="19">
        <f t="shared" ref="Q5:Q15" si="5">+E5</f>
        <v>18000</v>
      </c>
      <c r="R5" s="20">
        <f t="shared" ref="R5:R52" si="6">+F5+I5-L5+O5</f>
        <v>23</v>
      </c>
      <c r="S5" s="21">
        <f t="shared" si="3"/>
        <v>414000</v>
      </c>
      <c r="T5" s="22"/>
      <c r="U5" s="23"/>
      <c r="V5" s="23"/>
    </row>
    <row r="6" spans="2:22" x14ac:dyDescent="0.25">
      <c r="B6" s="85" t="s">
        <v>18</v>
      </c>
      <c r="C6" s="8"/>
      <c r="D6" s="428"/>
      <c r="E6" s="9">
        <f>+'[1]25''02월'!P6</f>
        <v>18000</v>
      </c>
      <c r="F6" s="10">
        <f>+'[1]25''02월'!Q6</f>
        <v>25</v>
      </c>
      <c r="G6" s="11">
        <f t="shared" si="4"/>
        <v>450000</v>
      </c>
      <c r="H6" s="12"/>
      <c r="I6" s="13"/>
      <c r="J6" s="14">
        <f t="shared" si="0"/>
        <v>0</v>
      </c>
      <c r="K6" s="15"/>
      <c r="L6" s="16"/>
      <c r="M6" s="87">
        <f t="shared" si="1"/>
        <v>0</v>
      </c>
      <c r="N6" s="12"/>
      <c r="O6" s="18"/>
      <c r="P6" s="14">
        <f t="shared" si="2"/>
        <v>0</v>
      </c>
      <c r="Q6" s="19">
        <f t="shared" si="5"/>
        <v>18000</v>
      </c>
      <c r="R6" s="20">
        <f t="shared" si="6"/>
        <v>25</v>
      </c>
      <c r="S6" s="21">
        <f t="shared" si="3"/>
        <v>450000</v>
      </c>
      <c r="T6" s="22"/>
      <c r="U6" s="23"/>
      <c r="V6" s="23"/>
    </row>
    <row r="7" spans="2:22" x14ac:dyDescent="0.25">
      <c r="B7" s="24" t="s">
        <v>19</v>
      </c>
      <c r="C7" s="8"/>
      <c r="D7" s="428"/>
      <c r="E7" s="9">
        <f>+'[1]25''02월'!P7</f>
        <v>14000</v>
      </c>
      <c r="F7" s="10">
        <f>+'[1]25''02월'!Q7</f>
        <v>24</v>
      </c>
      <c r="G7" s="11">
        <f t="shared" si="4"/>
        <v>336000</v>
      </c>
      <c r="H7" s="12"/>
      <c r="I7" s="13"/>
      <c r="J7" s="25">
        <f t="shared" si="0"/>
        <v>0</v>
      </c>
      <c r="K7" s="15"/>
      <c r="L7" s="16"/>
      <c r="M7" s="87">
        <f t="shared" si="1"/>
        <v>0</v>
      </c>
      <c r="N7" s="12"/>
      <c r="O7" s="18"/>
      <c r="P7" s="14">
        <f t="shared" si="2"/>
        <v>0</v>
      </c>
      <c r="Q7" s="19">
        <f t="shared" si="5"/>
        <v>14000</v>
      </c>
      <c r="R7" s="20">
        <f t="shared" si="6"/>
        <v>24</v>
      </c>
      <c r="S7" s="21">
        <f t="shared" si="3"/>
        <v>336000</v>
      </c>
      <c r="T7" s="22"/>
      <c r="U7" s="23"/>
      <c r="V7" s="23"/>
    </row>
    <row r="8" spans="2:22" x14ac:dyDescent="0.25">
      <c r="B8" s="24" t="s">
        <v>20</v>
      </c>
      <c r="C8" s="8"/>
      <c r="D8" s="428"/>
      <c r="E8" s="9">
        <f>+'[1]25''02월'!P8</f>
        <v>18000</v>
      </c>
      <c r="F8" s="10">
        <f>+'[1]25''02월'!Q8</f>
        <v>20</v>
      </c>
      <c r="G8" s="11">
        <f t="shared" si="4"/>
        <v>360000</v>
      </c>
      <c r="H8" s="12"/>
      <c r="I8" s="13"/>
      <c r="J8" s="25">
        <f t="shared" si="0"/>
        <v>0</v>
      </c>
      <c r="K8" s="15"/>
      <c r="L8" s="16"/>
      <c r="M8" s="87">
        <f t="shared" si="1"/>
        <v>0</v>
      </c>
      <c r="N8" s="12"/>
      <c r="O8" s="18"/>
      <c r="P8" s="14">
        <f t="shared" si="2"/>
        <v>0</v>
      </c>
      <c r="Q8" s="19">
        <f t="shared" si="5"/>
        <v>18000</v>
      </c>
      <c r="R8" s="20">
        <f t="shared" si="6"/>
        <v>20</v>
      </c>
      <c r="S8" s="21">
        <f t="shared" si="3"/>
        <v>360000</v>
      </c>
      <c r="T8" s="22"/>
      <c r="U8" s="23"/>
      <c r="V8" s="23"/>
    </row>
    <row r="9" spans="2:22" x14ac:dyDescent="0.25">
      <c r="B9" s="24" t="s">
        <v>21</v>
      </c>
      <c r="C9" s="8"/>
      <c r="D9" s="428"/>
      <c r="E9" s="9">
        <f>+'[1]25''02월'!P9</f>
        <v>18000</v>
      </c>
      <c r="F9" s="10">
        <f>+'[1]25''02월'!Q9</f>
        <v>11</v>
      </c>
      <c r="G9" s="11">
        <f t="shared" si="4"/>
        <v>198000</v>
      </c>
      <c r="H9" s="12"/>
      <c r="I9" s="13"/>
      <c r="J9" s="25">
        <f t="shared" si="0"/>
        <v>0</v>
      </c>
      <c r="K9" s="15"/>
      <c r="L9" s="16"/>
      <c r="M9" s="87">
        <f t="shared" si="1"/>
        <v>0</v>
      </c>
      <c r="N9" s="12"/>
      <c r="O9" s="18"/>
      <c r="P9" s="14">
        <f t="shared" si="2"/>
        <v>0</v>
      </c>
      <c r="Q9" s="19">
        <f t="shared" si="5"/>
        <v>18000</v>
      </c>
      <c r="R9" s="20">
        <f t="shared" si="6"/>
        <v>11</v>
      </c>
      <c r="S9" s="21">
        <f t="shared" si="3"/>
        <v>198000</v>
      </c>
      <c r="T9" s="26"/>
      <c r="U9" s="23"/>
      <c r="V9" s="23"/>
    </row>
    <row r="10" spans="2:22" x14ac:dyDescent="0.3">
      <c r="B10" s="153" t="s">
        <v>22</v>
      </c>
      <c r="C10" s="8"/>
      <c r="D10" s="428"/>
      <c r="E10" s="9">
        <f>+'[1]25''02월'!P10</f>
        <v>130164</v>
      </c>
      <c r="F10" s="10">
        <f>+'[1]25''02월'!Q10</f>
        <v>18</v>
      </c>
      <c r="G10" s="11">
        <f t="shared" si="4"/>
        <v>2342952</v>
      </c>
      <c r="H10" s="12"/>
      <c r="I10" s="13"/>
      <c r="J10" s="25">
        <f t="shared" si="0"/>
        <v>0</v>
      </c>
      <c r="K10" s="15"/>
      <c r="L10" s="16"/>
      <c r="M10" s="87">
        <f t="shared" si="1"/>
        <v>0</v>
      </c>
      <c r="N10" s="12"/>
      <c r="O10" s="18"/>
      <c r="P10" s="14">
        <f t="shared" si="2"/>
        <v>0</v>
      </c>
      <c r="Q10" s="19">
        <f>+E10</f>
        <v>130164</v>
      </c>
      <c r="R10" s="20">
        <f t="shared" si="6"/>
        <v>18</v>
      </c>
      <c r="S10" s="21">
        <f t="shared" si="3"/>
        <v>2342952</v>
      </c>
      <c r="T10" s="26"/>
      <c r="U10" s="23"/>
      <c r="V10" s="23"/>
    </row>
    <row r="11" spans="2:22" x14ac:dyDescent="0.3">
      <c r="B11" s="153" t="s">
        <v>23</v>
      </c>
      <c r="C11" s="8"/>
      <c r="D11" s="428"/>
      <c r="E11" s="9">
        <f>+'[1]25''02월'!P11</f>
        <v>130164.1</v>
      </c>
      <c r="F11" s="10">
        <f>+'[1]25''02월'!Q11</f>
        <v>27</v>
      </c>
      <c r="G11" s="11">
        <f t="shared" si="4"/>
        <v>3514430.7</v>
      </c>
      <c r="H11" s="12"/>
      <c r="I11" s="13"/>
      <c r="J11" s="25">
        <f t="shared" si="0"/>
        <v>0</v>
      </c>
      <c r="K11" s="15"/>
      <c r="L11" s="16"/>
      <c r="M11" s="87">
        <f t="shared" si="1"/>
        <v>0</v>
      </c>
      <c r="N11" s="12"/>
      <c r="O11" s="18"/>
      <c r="P11" s="14">
        <f t="shared" si="2"/>
        <v>0</v>
      </c>
      <c r="Q11" s="19">
        <f>+E11</f>
        <v>130164.1</v>
      </c>
      <c r="R11" s="20">
        <f t="shared" si="6"/>
        <v>27</v>
      </c>
      <c r="S11" s="21">
        <f t="shared" si="3"/>
        <v>3514430.7</v>
      </c>
      <c r="T11" s="26"/>
      <c r="U11" s="23"/>
      <c r="V11" s="23"/>
    </row>
    <row r="12" spans="2:22" x14ac:dyDescent="0.3">
      <c r="B12" s="153" t="s">
        <v>24</v>
      </c>
      <c r="C12" s="8"/>
      <c r="D12" s="428"/>
      <c r="E12" s="9">
        <f>+'[1]25''02월'!P12</f>
        <v>130164</v>
      </c>
      <c r="F12" s="10">
        <f>+'[1]25''02월'!Q12</f>
        <v>36</v>
      </c>
      <c r="G12" s="11">
        <f t="shared" si="4"/>
        <v>4685904</v>
      </c>
      <c r="H12" s="12"/>
      <c r="I12" s="13"/>
      <c r="J12" s="25">
        <f t="shared" si="0"/>
        <v>0</v>
      </c>
      <c r="K12" s="15"/>
      <c r="L12" s="16"/>
      <c r="M12" s="87">
        <f t="shared" si="1"/>
        <v>0</v>
      </c>
      <c r="N12" s="12"/>
      <c r="O12" s="18"/>
      <c r="P12" s="14">
        <f t="shared" si="2"/>
        <v>0</v>
      </c>
      <c r="Q12" s="19">
        <f>+E12</f>
        <v>130164</v>
      </c>
      <c r="R12" s="20">
        <f t="shared" si="6"/>
        <v>36</v>
      </c>
      <c r="S12" s="21">
        <f t="shared" si="3"/>
        <v>4685904</v>
      </c>
      <c r="T12" s="26"/>
      <c r="U12" s="23"/>
      <c r="V12" s="23"/>
    </row>
    <row r="13" spans="2:22" x14ac:dyDescent="0.3">
      <c r="B13" s="153" t="s">
        <v>25</v>
      </c>
      <c r="C13" s="8"/>
      <c r="D13" s="428"/>
      <c r="E13" s="9">
        <f>+'[1]25''02월'!P13</f>
        <v>115500</v>
      </c>
      <c r="F13" s="10">
        <f>+'[1]25''02월'!Q13</f>
        <v>9</v>
      </c>
      <c r="G13" s="11">
        <f t="shared" si="4"/>
        <v>1039500</v>
      </c>
      <c r="H13" s="12"/>
      <c r="I13" s="13"/>
      <c r="J13" s="25">
        <f t="shared" si="0"/>
        <v>0</v>
      </c>
      <c r="K13" s="15"/>
      <c r="L13" s="16"/>
      <c r="M13" s="87">
        <f t="shared" si="1"/>
        <v>0</v>
      </c>
      <c r="N13" s="12"/>
      <c r="O13" s="18"/>
      <c r="P13" s="14">
        <f t="shared" si="2"/>
        <v>0</v>
      </c>
      <c r="Q13" s="19">
        <f t="shared" si="5"/>
        <v>115500</v>
      </c>
      <c r="R13" s="20">
        <f t="shared" si="6"/>
        <v>9</v>
      </c>
      <c r="S13" s="21">
        <f t="shared" si="3"/>
        <v>1039500</v>
      </c>
      <c r="T13" s="26"/>
      <c r="U13" s="23"/>
      <c r="V13" s="23"/>
    </row>
    <row r="14" spans="2:22" x14ac:dyDescent="0.25">
      <c r="B14" s="24" t="s">
        <v>26</v>
      </c>
      <c r="C14" s="8"/>
      <c r="D14" s="428"/>
      <c r="E14" s="9">
        <f>+'[1]25''02월'!P14</f>
        <v>110000</v>
      </c>
      <c r="F14" s="10">
        <f>+'[1]25''02월'!Q14</f>
        <v>18</v>
      </c>
      <c r="G14" s="11">
        <f t="shared" si="4"/>
        <v>1980000</v>
      </c>
      <c r="H14" s="12"/>
      <c r="I14" s="13"/>
      <c r="J14" s="25">
        <f t="shared" si="0"/>
        <v>0</v>
      </c>
      <c r="K14" s="15"/>
      <c r="L14" s="16"/>
      <c r="M14" s="87">
        <f t="shared" si="1"/>
        <v>0</v>
      </c>
      <c r="N14" s="12"/>
      <c r="O14" s="18"/>
      <c r="P14" s="14">
        <f t="shared" si="2"/>
        <v>0</v>
      </c>
      <c r="Q14" s="19">
        <f t="shared" si="5"/>
        <v>110000</v>
      </c>
      <c r="R14" s="20">
        <f t="shared" si="6"/>
        <v>18</v>
      </c>
      <c r="S14" s="21">
        <f t="shared" si="3"/>
        <v>1980000</v>
      </c>
      <c r="T14" s="26"/>
      <c r="U14" s="23"/>
      <c r="V14" s="23"/>
    </row>
    <row r="15" spans="2:22" x14ac:dyDescent="0.25">
      <c r="B15" s="24" t="s">
        <v>27</v>
      </c>
      <c r="C15" s="8"/>
      <c r="D15" s="428"/>
      <c r="E15" s="9">
        <f>+'[1]25''02월'!P15</f>
        <v>110000</v>
      </c>
      <c r="F15" s="10">
        <f>+'[1]25''02월'!Q15</f>
        <v>15</v>
      </c>
      <c r="G15" s="11">
        <f t="shared" si="4"/>
        <v>1650000</v>
      </c>
      <c r="H15" s="12"/>
      <c r="I15" s="13"/>
      <c r="J15" s="25">
        <f t="shared" si="0"/>
        <v>0</v>
      </c>
      <c r="K15" s="15"/>
      <c r="L15" s="16"/>
      <c r="M15" s="87">
        <f t="shared" si="1"/>
        <v>0</v>
      </c>
      <c r="N15" s="12"/>
      <c r="O15" s="18"/>
      <c r="P15" s="14">
        <f t="shared" si="2"/>
        <v>0</v>
      </c>
      <c r="Q15" s="19">
        <f t="shared" si="5"/>
        <v>110000</v>
      </c>
      <c r="R15" s="20">
        <f t="shared" si="6"/>
        <v>15</v>
      </c>
      <c r="S15" s="21">
        <f t="shared" si="3"/>
        <v>1650000</v>
      </c>
      <c r="T15" s="26"/>
      <c r="U15" s="23"/>
      <c r="V15" s="23"/>
    </row>
    <row r="16" spans="2:22" x14ac:dyDescent="0.3">
      <c r="B16" s="426" t="s">
        <v>28</v>
      </c>
      <c r="C16" s="8"/>
      <c r="D16" s="428"/>
      <c r="E16" s="9">
        <f>+'[1]25''02월'!P16</f>
        <v>211747</v>
      </c>
      <c r="F16" s="10">
        <f>+'[1]25''02월'!Q16</f>
        <v>32</v>
      </c>
      <c r="G16" s="11">
        <f t="shared" si="4"/>
        <v>6775904</v>
      </c>
      <c r="H16" s="12"/>
      <c r="I16" s="13"/>
      <c r="J16" s="25">
        <f t="shared" si="0"/>
        <v>0</v>
      </c>
      <c r="K16" s="15"/>
      <c r="L16" s="16"/>
      <c r="M16" s="87">
        <f>+K16*L16</f>
        <v>0</v>
      </c>
      <c r="N16" s="12"/>
      <c r="O16" s="18"/>
      <c r="P16" s="14">
        <f t="shared" si="2"/>
        <v>0</v>
      </c>
      <c r="Q16" s="19">
        <f>+E16</f>
        <v>211747</v>
      </c>
      <c r="R16" s="20">
        <f t="shared" si="6"/>
        <v>32</v>
      </c>
      <c r="S16" s="21">
        <f t="shared" si="3"/>
        <v>6775904</v>
      </c>
      <c r="T16" s="26"/>
      <c r="U16" s="23"/>
      <c r="V16" s="23"/>
    </row>
    <row r="17" spans="2:22" x14ac:dyDescent="0.3">
      <c r="B17" s="427"/>
      <c r="C17" s="8"/>
      <c r="D17" s="428"/>
      <c r="E17" s="9">
        <f>+'[1]25''02월'!P17</f>
        <v>211612.52</v>
      </c>
      <c r="F17" s="10">
        <f>+'[1]25''02월'!Q17</f>
        <v>120</v>
      </c>
      <c r="G17" s="11">
        <f t="shared" si="4"/>
        <v>25393502.399999999</v>
      </c>
      <c r="H17" s="12"/>
      <c r="I17" s="13"/>
      <c r="J17" s="25">
        <f t="shared" si="0"/>
        <v>0</v>
      </c>
      <c r="K17" s="15"/>
      <c r="L17" s="16"/>
      <c r="M17" s="87"/>
      <c r="N17" s="12"/>
      <c r="O17" s="18"/>
      <c r="P17" s="14"/>
      <c r="Q17" s="19">
        <f t="shared" ref="Q17:Q52" si="7">+E17</f>
        <v>211612.52</v>
      </c>
      <c r="R17" s="20">
        <f t="shared" si="6"/>
        <v>120</v>
      </c>
      <c r="S17" s="21">
        <f t="shared" si="3"/>
        <v>25393502.399999999</v>
      </c>
      <c r="T17" s="26"/>
      <c r="U17" s="23"/>
      <c r="V17" s="23"/>
    </row>
    <row r="18" spans="2:22" x14ac:dyDescent="0.3">
      <c r="B18" s="27" t="s">
        <v>29</v>
      </c>
      <c r="C18" s="8"/>
      <c r="D18" s="428"/>
      <c r="E18" s="9">
        <f>+'[1]25''02월'!P18</f>
        <v>242000</v>
      </c>
      <c r="F18" s="10">
        <f>+'[1]25''02월'!Q18</f>
        <v>40</v>
      </c>
      <c r="G18" s="11">
        <f t="shared" si="4"/>
        <v>9680000</v>
      </c>
      <c r="H18" s="12"/>
      <c r="I18" s="13"/>
      <c r="J18" s="25">
        <f t="shared" si="0"/>
        <v>0</v>
      </c>
      <c r="K18" s="15"/>
      <c r="L18" s="16"/>
      <c r="M18" s="87">
        <f t="shared" si="1"/>
        <v>0</v>
      </c>
      <c r="N18" s="12"/>
      <c r="O18" s="18"/>
      <c r="P18" s="14">
        <f t="shared" si="2"/>
        <v>0</v>
      </c>
      <c r="Q18" s="19">
        <f t="shared" si="7"/>
        <v>242000</v>
      </c>
      <c r="R18" s="20">
        <f t="shared" si="6"/>
        <v>40</v>
      </c>
      <c r="S18" s="21">
        <f t="shared" si="3"/>
        <v>9680000</v>
      </c>
      <c r="T18" s="26"/>
      <c r="U18" s="23"/>
      <c r="V18" s="23"/>
    </row>
    <row r="19" spans="2:22" x14ac:dyDescent="0.3">
      <c r="B19" s="153" t="s">
        <v>30</v>
      </c>
      <c r="C19" s="8"/>
      <c r="D19" s="428"/>
      <c r="E19" s="9">
        <f>+'[1]25''02월'!P19</f>
        <v>110000</v>
      </c>
      <c r="F19" s="10">
        <f>+'[1]25''02월'!Q19</f>
        <v>12</v>
      </c>
      <c r="G19" s="11">
        <f t="shared" si="4"/>
        <v>1320000</v>
      </c>
      <c r="H19" s="12"/>
      <c r="I19" s="13"/>
      <c r="J19" s="25">
        <f t="shared" si="0"/>
        <v>0</v>
      </c>
      <c r="K19" s="15"/>
      <c r="L19" s="16"/>
      <c r="M19" s="87">
        <f t="shared" si="1"/>
        <v>0</v>
      </c>
      <c r="N19" s="12"/>
      <c r="O19" s="18"/>
      <c r="P19" s="14">
        <f t="shared" si="2"/>
        <v>0</v>
      </c>
      <c r="Q19" s="19">
        <f t="shared" si="7"/>
        <v>110000</v>
      </c>
      <c r="R19" s="20">
        <f t="shared" si="6"/>
        <v>12</v>
      </c>
      <c r="S19" s="21">
        <f t="shared" si="3"/>
        <v>1320000</v>
      </c>
      <c r="T19" s="26"/>
      <c r="U19" s="23"/>
      <c r="V19" s="23"/>
    </row>
    <row r="20" spans="2:22" x14ac:dyDescent="0.3">
      <c r="B20" s="426" t="s">
        <v>31</v>
      </c>
      <c r="C20" s="8"/>
      <c r="D20" s="428"/>
      <c r="E20" s="9">
        <f>+'[1]25''02월'!P20</f>
        <v>91000</v>
      </c>
      <c r="F20" s="10">
        <f>+'[1]25''02월'!Q20</f>
        <v>55</v>
      </c>
      <c r="G20" s="11">
        <f t="shared" si="4"/>
        <v>5005000</v>
      </c>
      <c r="H20" s="12"/>
      <c r="I20" s="13"/>
      <c r="J20" s="25">
        <f t="shared" si="0"/>
        <v>0</v>
      </c>
      <c r="K20" s="15"/>
      <c r="L20" s="16"/>
      <c r="M20" s="87">
        <f t="shared" si="1"/>
        <v>0</v>
      </c>
      <c r="N20" s="12"/>
      <c r="O20" s="18"/>
      <c r="P20" s="14">
        <f t="shared" si="2"/>
        <v>0</v>
      </c>
      <c r="Q20" s="19">
        <f t="shared" si="7"/>
        <v>91000</v>
      </c>
      <c r="R20" s="20">
        <f t="shared" si="6"/>
        <v>55</v>
      </c>
      <c r="S20" s="21">
        <f t="shared" si="3"/>
        <v>5005000</v>
      </c>
      <c r="T20" s="26"/>
      <c r="U20" s="23"/>
      <c r="V20" s="23"/>
    </row>
    <row r="21" spans="2:22" ht="14.25" thickBot="1" x14ac:dyDescent="0.35">
      <c r="B21" s="436"/>
      <c r="C21" s="136"/>
      <c r="D21" s="428"/>
      <c r="E21" s="137">
        <f>+'[1]25''02월'!P21</f>
        <v>82727</v>
      </c>
      <c r="F21" s="138">
        <f>+'[1]25''02월'!Q21</f>
        <v>3</v>
      </c>
      <c r="G21" s="47">
        <f t="shared" si="4"/>
        <v>248181</v>
      </c>
      <c r="H21" s="48"/>
      <c r="I21" s="49"/>
      <c r="J21" s="50">
        <f t="shared" si="0"/>
        <v>0</v>
      </c>
      <c r="K21" s="51"/>
      <c r="L21" s="139"/>
      <c r="M21" s="140">
        <f t="shared" si="1"/>
        <v>0</v>
      </c>
      <c r="N21" s="48"/>
      <c r="O21" s="53"/>
      <c r="P21" s="54">
        <f t="shared" si="2"/>
        <v>0</v>
      </c>
      <c r="Q21" s="55">
        <f t="shared" si="7"/>
        <v>82727</v>
      </c>
      <c r="R21" s="56">
        <f t="shared" si="6"/>
        <v>3</v>
      </c>
      <c r="S21" s="57">
        <f t="shared" si="3"/>
        <v>248181</v>
      </c>
      <c r="T21" s="58"/>
      <c r="U21" s="23"/>
      <c r="V21" s="23"/>
    </row>
    <row r="22" spans="2:22" x14ac:dyDescent="0.25">
      <c r="B22" s="36" t="s">
        <v>33</v>
      </c>
      <c r="C22" s="35"/>
      <c r="D22" s="437" t="s">
        <v>32</v>
      </c>
      <c r="E22" s="151">
        <f>+'[1]25''02월'!P22</f>
        <v>25000</v>
      </c>
      <c r="F22" s="98">
        <f>+'[1]25''02월'!Q22</f>
        <v>54</v>
      </c>
      <c r="G22" s="38">
        <f t="shared" si="4"/>
        <v>1350000</v>
      </c>
      <c r="H22" s="39"/>
      <c r="I22" s="40"/>
      <c r="J22" s="41">
        <f t="shared" si="0"/>
        <v>0</v>
      </c>
      <c r="K22" s="42"/>
      <c r="L22" s="43"/>
      <c r="M22" s="141">
        <f t="shared" si="1"/>
        <v>0</v>
      </c>
      <c r="N22" s="39"/>
      <c r="O22" s="65"/>
      <c r="P22" s="70">
        <f t="shared" si="2"/>
        <v>0</v>
      </c>
      <c r="Q22" s="66">
        <f t="shared" si="7"/>
        <v>25000</v>
      </c>
      <c r="R22" s="67">
        <f t="shared" si="6"/>
        <v>54</v>
      </c>
      <c r="S22" s="142">
        <f t="shared" si="3"/>
        <v>1350000</v>
      </c>
      <c r="T22" s="44"/>
      <c r="U22" s="23"/>
      <c r="V22" s="23"/>
    </row>
    <row r="23" spans="2:22" ht="16.5" customHeight="1" x14ac:dyDescent="0.25">
      <c r="B23" s="24" t="s">
        <v>34</v>
      </c>
      <c r="C23" s="8"/>
      <c r="D23" s="434"/>
      <c r="E23" s="9">
        <f>+'[1]25''02월'!P23</f>
        <v>33000</v>
      </c>
      <c r="F23" s="10">
        <f>+'[1]25''02월'!Q23</f>
        <v>37</v>
      </c>
      <c r="G23" s="11">
        <f t="shared" si="4"/>
        <v>1221000</v>
      </c>
      <c r="H23" s="12"/>
      <c r="I23" s="13"/>
      <c r="J23" s="25">
        <f t="shared" si="0"/>
        <v>0</v>
      </c>
      <c r="K23" s="15"/>
      <c r="L23" s="46"/>
      <c r="M23" s="87">
        <f t="shared" si="1"/>
        <v>0</v>
      </c>
      <c r="N23" s="12"/>
      <c r="O23" s="18"/>
      <c r="P23" s="14">
        <f t="shared" si="2"/>
        <v>0</v>
      </c>
      <c r="Q23" s="19">
        <f t="shared" si="7"/>
        <v>33000</v>
      </c>
      <c r="R23" s="20">
        <f>+F23+I23-L23+O23</f>
        <v>37</v>
      </c>
      <c r="S23" s="21">
        <f t="shared" si="3"/>
        <v>1221000</v>
      </c>
      <c r="T23" s="26"/>
      <c r="U23" s="23"/>
      <c r="V23" s="23"/>
    </row>
    <row r="24" spans="2:22" ht="17.25" customHeight="1" x14ac:dyDescent="0.3">
      <c r="B24" s="426" t="s">
        <v>35</v>
      </c>
      <c r="C24" s="8"/>
      <c r="D24" s="434"/>
      <c r="E24" s="9">
        <f>+'[1]25''02월'!P24</f>
        <v>110000</v>
      </c>
      <c r="F24" s="10">
        <f>+'[1]25''02월'!Q24</f>
        <v>13</v>
      </c>
      <c r="G24" s="11">
        <f t="shared" si="4"/>
        <v>1430000</v>
      </c>
      <c r="H24" s="48"/>
      <c r="I24" s="49"/>
      <c r="J24" s="50">
        <f t="shared" si="0"/>
        <v>0</v>
      </c>
      <c r="K24" s="51"/>
      <c r="L24" s="52"/>
      <c r="M24" s="140">
        <f t="shared" si="1"/>
        <v>0</v>
      </c>
      <c r="N24" s="12"/>
      <c r="O24" s="53"/>
      <c r="P24" s="54">
        <f t="shared" si="2"/>
        <v>0</v>
      </c>
      <c r="Q24" s="19">
        <f t="shared" si="7"/>
        <v>110000</v>
      </c>
      <c r="R24" s="56">
        <f t="shared" si="6"/>
        <v>13</v>
      </c>
      <c r="S24" s="21">
        <f t="shared" si="3"/>
        <v>1430000</v>
      </c>
      <c r="T24" s="58"/>
      <c r="U24" s="23"/>
      <c r="V24" s="23"/>
    </row>
    <row r="25" spans="2:22" ht="17.25" customHeight="1" thickBot="1" x14ac:dyDescent="0.35">
      <c r="B25" s="439"/>
      <c r="C25" s="28"/>
      <c r="D25" s="438"/>
      <c r="E25" s="152">
        <f>+'[1]25''02월'!P25</f>
        <v>120000</v>
      </c>
      <c r="F25" s="60">
        <f>+'[1]25''02월'!Q25</f>
        <v>30</v>
      </c>
      <c r="G25" s="29">
        <f t="shared" si="4"/>
        <v>3600000</v>
      </c>
      <c r="H25" s="30"/>
      <c r="I25" s="31"/>
      <c r="J25" s="32">
        <f t="shared" si="0"/>
        <v>0</v>
      </c>
      <c r="K25" s="33"/>
      <c r="L25" s="61"/>
      <c r="M25" s="143"/>
      <c r="N25" s="30"/>
      <c r="O25" s="62"/>
      <c r="P25" s="68"/>
      <c r="Q25" s="69">
        <f t="shared" si="7"/>
        <v>120000</v>
      </c>
      <c r="R25" s="63">
        <f t="shared" si="6"/>
        <v>30</v>
      </c>
      <c r="S25" s="144">
        <f t="shared" si="3"/>
        <v>3600000</v>
      </c>
      <c r="T25" s="34"/>
      <c r="U25" s="23"/>
      <c r="V25" s="23"/>
    </row>
    <row r="26" spans="2:22" x14ac:dyDescent="0.3">
      <c r="B26" s="154" t="s">
        <v>37</v>
      </c>
      <c r="C26" s="35"/>
      <c r="D26" s="429" t="s">
        <v>36</v>
      </c>
      <c r="E26" s="37">
        <f>+'[1]25''02월'!P26</f>
        <v>52923</v>
      </c>
      <c r="F26" s="98">
        <f>+'[1]25''02월'!Q26</f>
        <v>25</v>
      </c>
      <c r="G26" s="38">
        <f t="shared" si="4"/>
        <v>1323075</v>
      </c>
      <c r="H26" s="39"/>
      <c r="I26" s="40"/>
      <c r="J26" s="41">
        <f t="shared" si="0"/>
        <v>0</v>
      </c>
      <c r="K26" s="42"/>
      <c r="L26" s="64"/>
      <c r="M26" s="141">
        <f t="shared" si="1"/>
        <v>0</v>
      </c>
      <c r="N26" s="39"/>
      <c r="O26" s="65"/>
      <c r="P26" s="70">
        <f t="shared" si="2"/>
        <v>0</v>
      </c>
      <c r="Q26" s="66">
        <f t="shared" si="7"/>
        <v>52923</v>
      </c>
      <c r="R26" s="67">
        <f t="shared" si="6"/>
        <v>25</v>
      </c>
      <c r="S26" s="142">
        <f t="shared" si="3"/>
        <v>1323075</v>
      </c>
      <c r="T26" s="44"/>
      <c r="U26" s="23"/>
      <c r="V26" s="23"/>
    </row>
    <row r="27" spans="2:22" x14ac:dyDescent="0.3">
      <c r="B27" s="27" t="s">
        <v>38</v>
      </c>
      <c r="C27" s="8"/>
      <c r="D27" s="430"/>
      <c r="E27" s="45">
        <f>+'[1]25''02월'!P27</f>
        <v>94430</v>
      </c>
      <c r="F27" s="10">
        <f>+'[1]25''02월'!Q27</f>
        <v>126</v>
      </c>
      <c r="G27" s="11">
        <f t="shared" si="4"/>
        <v>11898180</v>
      </c>
      <c r="H27" s="12"/>
      <c r="I27" s="13"/>
      <c r="J27" s="25">
        <f t="shared" si="0"/>
        <v>0</v>
      </c>
      <c r="K27" s="15"/>
      <c r="L27" s="16"/>
      <c r="M27" s="87">
        <f t="shared" si="1"/>
        <v>0</v>
      </c>
      <c r="N27" s="12"/>
      <c r="O27" s="18"/>
      <c r="P27" s="14">
        <f t="shared" si="2"/>
        <v>0</v>
      </c>
      <c r="Q27" s="19">
        <f t="shared" si="7"/>
        <v>94430</v>
      </c>
      <c r="R27" s="20">
        <f t="shared" si="6"/>
        <v>126</v>
      </c>
      <c r="S27" s="21">
        <f t="shared" si="3"/>
        <v>11898180</v>
      </c>
      <c r="T27" s="26"/>
      <c r="U27" s="23"/>
      <c r="V27" s="23"/>
    </row>
    <row r="28" spans="2:22" x14ac:dyDescent="0.3">
      <c r="B28" s="160" t="s">
        <v>39</v>
      </c>
      <c r="C28" s="8"/>
      <c r="D28" s="430"/>
      <c r="E28" s="45">
        <f>+'[1]25''02월'!P29</f>
        <v>55377</v>
      </c>
      <c r="F28" s="10">
        <f>+'[1]25''02월'!Q29</f>
        <v>51</v>
      </c>
      <c r="G28" s="11">
        <f t="shared" si="4"/>
        <v>2824227</v>
      </c>
      <c r="H28" s="12"/>
      <c r="I28" s="13"/>
      <c r="J28" s="25">
        <f t="shared" si="0"/>
        <v>0</v>
      </c>
      <c r="K28" s="15"/>
      <c r="L28" s="16"/>
      <c r="M28" s="87">
        <f t="shared" si="1"/>
        <v>0</v>
      </c>
      <c r="N28" s="12"/>
      <c r="O28" s="18"/>
      <c r="P28" s="14">
        <f t="shared" si="2"/>
        <v>0</v>
      </c>
      <c r="Q28" s="19">
        <f t="shared" si="7"/>
        <v>55377</v>
      </c>
      <c r="R28" s="145">
        <f t="shared" si="6"/>
        <v>51</v>
      </c>
      <c r="S28" s="21">
        <f t="shared" si="3"/>
        <v>2824227</v>
      </c>
      <c r="T28" s="26"/>
      <c r="U28" s="23"/>
      <c r="V28" s="23"/>
    </row>
    <row r="29" spans="2:22" x14ac:dyDescent="0.3">
      <c r="B29" s="27" t="s">
        <v>40</v>
      </c>
      <c r="C29" s="8"/>
      <c r="D29" s="430"/>
      <c r="E29" s="45">
        <f>+'[1]25''02월'!P30</f>
        <v>55648</v>
      </c>
      <c r="F29" s="10">
        <f>+'[1]25''02월'!Q30</f>
        <v>81</v>
      </c>
      <c r="G29" s="11">
        <f t="shared" si="4"/>
        <v>4507488</v>
      </c>
      <c r="H29" s="12"/>
      <c r="I29" s="13"/>
      <c r="J29" s="25">
        <f t="shared" si="0"/>
        <v>0</v>
      </c>
      <c r="K29" s="15"/>
      <c r="L29" s="16"/>
      <c r="M29" s="87">
        <f t="shared" si="1"/>
        <v>0</v>
      </c>
      <c r="N29" s="12"/>
      <c r="O29" s="18"/>
      <c r="P29" s="14">
        <f t="shared" si="2"/>
        <v>0</v>
      </c>
      <c r="Q29" s="19">
        <f t="shared" si="7"/>
        <v>55648</v>
      </c>
      <c r="R29" s="20">
        <f t="shared" si="6"/>
        <v>81</v>
      </c>
      <c r="S29" s="21">
        <f t="shared" si="3"/>
        <v>4507488</v>
      </c>
      <c r="T29" s="26"/>
      <c r="U29" s="23"/>
      <c r="V29" s="23"/>
    </row>
    <row r="30" spans="2:22" x14ac:dyDescent="0.3">
      <c r="B30" s="433" t="s">
        <v>41</v>
      </c>
      <c r="C30" s="8"/>
      <c r="D30" s="430"/>
      <c r="E30" s="45">
        <f>+'[1]25''02월'!P31</f>
        <v>100000</v>
      </c>
      <c r="F30" s="10">
        <f>+'[1]25''02월'!Q31</f>
        <v>16</v>
      </c>
      <c r="G30" s="11">
        <f t="shared" si="4"/>
        <v>1600000</v>
      </c>
      <c r="H30" s="12"/>
      <c r="I30" s="13"/>
      <c r="J30" s="25">
        <f t="shared" si="0"/>
        <v>0</v>
      </c>
      <c r="K30" s="15"/>
      <c r="L30" s="16"/>
      <c r="M30" s="87">
        <f t="shared" si="1"/>
        <v>0</v>
      </c>
      <c r="N30" s="12"/>
      <c r="O30" s="18"/>
      <c r="P30" s="14">
        <f t="shared" si="2"/>
        <v>0</v>
      </c>
      <c r="Q30" s="19">
        <f t="shared" si="7"/>
        <v>100000</v>
      </c>
      <c r="R30" s="20">
        <f t="shared" si="6"/>
        <v>16</v>
      </c>
      <c r="S30" s="21">
        <f t="shared" si="3"/>
        <v>1600000</v>
      </c>
      <c r="T30" s="26"/>
      <c r="U30" s="23"/>
      <c r="V30" s="23"/>
    </row>
    <row r="31" spans="2:22" x14ac:dyDescent="0.3">
      <c r="B31" s="433"/>
      <c r="C31" s="8"/>
      <c r="D31" s="430"/>
      <c r="E31" s="45">
        <f>+'[1]25''02월'!P32</f>
        <v>121000</v>
      </c>
      <c r="F31" s="10">
        <f>+'[1]25''02월'!Q32</f>
        <v>50</v>
      </c>
      <c r="G31" s="11">
        <f t="shared" si="4"/>
        <v>6050000</v>
      </c>
      <c r="H31" s="12"/>
      <c r="I31" s="13"/>
      <c r="J31" s="25">
        <f t="shared" si="0"/>
        <v>0</v>
      </c>
      <c r="K31" s="15"/>
      <c r="L31" s="16"/>
      <c r="M31" s="87"/>
      <c r="N31" s="12"/>
      <c r="O31" s="18"/>
      <c r="P31" s="14">
        <f t="shared" si="2"/>
        <v>0</v>
      </c>
      <c r="Q31" s="19">
        <f t="shared" si="7"/>
        <v>121000</v>
      </c>
      <c r="R31" s="20">
        <f t="shared" si="6"/>
        <v>50</v>
      </c>
      <c r="S31" s="21">
        <f t="shared" si="3"/>
        <v>6050000</v>
      </c>
      <c r="T31" s="26"/>
      <c r="U31" s="23"/>
      <c r="V31" s="23"/>
    </row>
    <row r="32" spans="2:22" ht="14.25" thickBot="1" x14ac:dyDescent="0.35">
      <c r="B32" s="155" t="s">
        <v>42</v>
      </c>
      <c r="C32" s="28"/>
      <c r="D32" s="431"/>
      <c r="E32" s="59">
        <f>+'[1]25''02월'!P33</f>
        <v>9616</v>
      </c>
      <c r="F32" s="60">
        <f>+'[1]25''02월'!Q33</f>
        <v>52</v>
      </c>
      <c r="G32" s="29">
        <f t="shared" si="4"/>
        <v>500032</v>
      </c>
      <c r="H32" s="30"/>
      <c r="I32" s="31"/>
      <c r="J32" s="32">
        <f t="shared" si="0"/>
        <v>0</v>
      </c>
      <c r="K32" s="33"/>
      <c r="L32" s="61"/>
      <c r="M32" s="143">
        <f t="shared" si="1"/>
        <v>0</v>
      </c>
      <c r="N32" s="30"/>
      <c r="O32" s="62"/>
      <c r="P32" s="68">
        <f t="shared" si="2"/>
        <v>0</v>
      </c>
      <c r="Q32" s="69">
        <f t="shared" si="7"/>
        <v>9616</v>
      </c>
      <c r="R32" s="63">
        <f t="shared" si="6"/>
        <v>52</v>
      </c>
      <c r="S32" s="144">
        <f t="shared" si="3"/>
        <v>500032</v>
      </c>
      <c r="T32" s="34"/>
      <c r="U32" s="23"/>
      <c r="V32" s="23"/>
    </row>
    <row r="33" spans="2:22" x14ac:dyDescent="0.25">
      <c r="B33" s="73" t="s">
        <v>44</v>
      </c>
      <c r="C33" s="72"/>
      <c r="D33" s="428" t="s">
        <v>43</v>
      </c>
      <c r="E33" s="148">
        <f>+'[1]25''02월'!P34</f>
        <v>4950</v>
      </c>
      <c r="F33" s="149">
        <f>+'[1]25''02월'!Q34</f>
        <v>84</v>
      </c>
      <c r="G33" s="74">
        <f t="shared" si="4"/>
        <v>415800</v>
      </c>
      <c r="H33" s="75"/>
      <c r="I33" s="76"/>
      <c r="J33" s="77">
        <f t="shared" si="0"/>
        <v>0</v>
      </c>
      <c r="K33" s="78"/>
      <c r="L33" s="79"/>
      <c r="M33" s="99">
        <f t="shared" si="1"/>
        <v>0</v>
      </c>
      <c r="N33" s="75"/>
      <c r="O33" s="80"/>
      <c r="P33" s="81">
        <f t="shared" si="2"/>
        <v>0</v>
      </c>
      <c r="Q33" s="82">
        <f t="shared" si="7"/>
        <v>4950</v>
      </c>
      <c r="R33" s="83">
        <f t="shared" si="6"/>
        <v>84</v>
      </c>
      <c r="S33" s="147">
        <f t="shared" si="3"/>
        <v>415800</v>
      </c>
      <c r="T33" s="150"/>
      <c r="U33" s="23"/>
      <c r="V33" s="23"/>
    </row>
    <row r="34" spans="2:22" x14ac:dyDescent="0.25">
      <c r="B34" s="24" t="s">
        <v>45</v>
      </c>
      <c r="C34" s="8"/>
      <c r="D34" s="428"/>
      <c r="E34" s="9">
        <f>+'[1]25''02월'!P35</f>
        <v>4950</v>
      </c>
      <c r="F34" s="10">
        <f>+'[1]25''02월'!Q35</f>
        <v>20</v>
      </c>
      <c r="G34" s="11">
        <f t="shared" si="4"/>
        <v>99000</v>
      </c>
      <c r="H34" s="12"/>
      <c r="I34" s="13"/>
      <c r="J34" s="25">
        <f t="shared" si="0"/>
        <v>0</v>
      </c>
      <c r="K34" s="15"/>
      <c r="L34" s="16"/>
      <c r="M34" s="87">
        <f t="shared" si="1"/>
        <v>0</v>
      </c>
      <c r="N34" s="12"/>
      <c r="O34" s="18"/>
      <c r="P34" s="14">
        <f t="shared" si="2"/>
        <v>0</v>
      </c>
      <c r="Q34" s="19">
        <f t="shared" si="7"/>
        <v>4950</v>
      </c>
      <c r="R34" s="20">
        <f t="shared" si="6"/>
        <v>20</v>
      </c>
      <c r="S34" s="21">
        <f t="shared" si="3"/>
        <v>99000</v>
      </c>
      <c r="T34" s="26"/>
      <c r="U34" s="23"/>
      <c r="V34" s="23"/>
    </row>
    <row r="35" spans="2:22" x14ac:dyDescent="0.3">
      <c r="B35" s="153" t="s">
        <v>46</v>
      </c>
      <c r="C35" s="8"/>
      <c r="D35" s="428"/>
      <c r="E35" s="9">
        <f>+'[1]25''02월'!P36</f>
        <v>5500</v>
      </c>
      <c r="F35" s="10">
        <f>+'[1]25''02월'!Q36</f>
        <v>188</v>
      </c>
      <c r="G35" s="11">
        <f t="shared" si="4"/>
        <v>1034000</v>
      </c>
      <c r="H35" s="12"/>
      <c r="I35" s="13"/>
      <c r="J35" s="25">
        <f t="shared" si="0"/>
        <v>0</v>
      </c>
      <c r="K35" s="15"/>
      <c r="L35" s="16"/>
      <c r="M35" s="87">
        <f t="shared" si="1"/>
        <v>0</v>
      </c>
      <c r="N35" s="12"/>
      <c r="O35" s="18"/>
      <c r="P35" s="14">
        <f t="shared" si="2"/>
        <v>0</v>
      </c>
      <c r="Q35" s="19">
        <f t="shared" si="7"/>
        <v>5500</v>
      </c>
      <c r="R35" s="20">
        <f t="shared" si="6"/>
        <v>188</v>
      </c>
      <c r="S35" s="21">
        <f t="shared" si="3"/>
        <v>1034000</v>
      </c>
      <c r="T35" s="26"/>
      <c r="U35" s="23"/>
      <c r="V35" s="23"/>
    </row>
    <row r="36" spans="2:22" x14ac:dyDescent="0.3">
      <c r="B36" s="156" t="s">
        <v>47</v>
      </c>
      <c r="C36" s="8"/>
      <c r="D36" s="428"/>
      <c r="E36" s="9">
        <f>+'[1]25''02월'!P37</f>
        <v>550</v>
      </c>
      <c r="F36" s="10">
        <f>+'[1]25''02월'!Q37</f>
        <v>960</v>
      </c>
      <c r="G36" s="11">
        <f t="shared" si="4"/>
        <v>528000</v>
      </c>
      <c r="H36" s="12"/>
      <c r="I36" s="13"/>
      <c r="J36" s="25">
        <f t="shared" si="0"/>
        <v>0</v>
      </c>
      <c r="K36" s="15"/>
      <c r="L36" s="16"/>
      <c r="M36" s="87">
        <f t="shared" si="1"/>
        <v>0</v>
      </c>
      <c r="N36" s="12"/>
      <c r="O36" s="18"/>
      <c r="P36" s="14">
        <f t="shared" si="2"/>
        <v>0</v>
      </c>
      <c r="Q36" s="19">
        <f t="shared" si="7"/>
        <v>550</v>
      </c>
      <c r="R36" s="20">
        <f t="shared" si="6"/>
        <v>960</v>
      </c>
      <c r="S36" s="21">
        <f t="shared" si="3"/>
        <v>528000</v>
      </c>
      <c r="T36" s="26"/>
      <c r="U36" s="23"/>
      <c r="V36" s="23"/>
    </row>
    <row r="37" spans="2:22" x14ac:dyDescent="0.25">
      <c r="B37" s="24" t="s">
        <v>48</v>
      </c>
      <c r="C37" s="8"/>
      <c r="D37" s="428"/>
      <c r="E37" s="9">
        <f>+'[1]25''02월'!P38</f>
        <v>9000</v>
      </c>
      <c r="F37" s="10">
        <f>+'[1]25''02월'!Q38</f>
        <v>168</v>
      </c>
      <c r="G37" s="11">
        <f t="shared" si="4"/>
        <v>1512000</v>
      </c>
      <c r="H37" s="12"/>
      <c r="I37" s="13"/>
      <c r="J37" s="25">
        <f t="shared" si="0"/>
        <v>0</v>
      </c>
      <c r="K37" s="15"/>
      <c r="L37" s="16"/>
      <c r="M37" s="87">
        <f t="shared" si="1"/>
        <v>0</v>
      </c>
      <c r="N37" s="12"/>
      <c r="O37" s="18"/>
      <c r="P37" s="14">
        <f t="shared" si="2"/>
        <v>0</v>
      </c>
      <c r="Q37" s="19">
        <f t="shared" si="7"/>
        <v>9000</v>
      </c>
      <c r="R37" s="20">
        <f t="shared" si="6"/>
        <v>168</v>
      </c>
      <c r="S37" s="21">
        <f t="shared" si="3"/>
        <v>1512000</v>
      </c>
      <c r="T37" s="26"/>
      <c r="U37" s="23"/>
      <c r="V37" s="23"/>
    </row>
    <row r="38" spans="2:22" ht="14.25" thickBot="1" x14ac:dyDescent="0.35">
      <c r="B38" s="153" t="s">
        <v>49</v>
      </c>
      <c r="C38" s="136"/>
      <c r="D38" s="428"/>
      <c r="E38" s="137">
        <f>+'[1]25''02월'!P39</f>
        <v>107250</v>
      </c>
      <c r="F38" s="138">
        <f>+'[1]25''02월'!Q39</f>
        <v>28</v>
      </c>
      <c r="G38" s="47">
        <f t="shared" si="4"/>
        <v>3003000</v>
      </c>
      <c r="H38" s="48"/>
      <c r="I38" s="49"/>
      <c r="J38" s="50">
        <f t="shared" si="0"/>
        <v>0</v>
      </c>
      <c r="K38" s="51"/>
      <c r="L38" s="52"/>
      <c r="M38" s="140">
        <f t="shared" si="1"/>
        <v>0</v>
      </c>
      <c r="N38" s="48"/>
      <c r="O38" s="53"/>
      <c r="P38" s="54">
        <f t="shared" si="2"/>
        <v>0</v>
      </c>
      <c r="Q38" s="55">
        <f t="shared" si="7"/>
        <v>107250</v>
      </c>
      <c r="R38" s="56">
        <f t="shared" si="6"/>
        <v>28</v>
      </c>
      <c r="S38" s="57">
        <f t="shared" si="3"/>
        <v>3003000</v>
      </c>
      <c r="T38" s="58"/>
      <c r="U38" s="23"/>
      <c r="V38" s="23"/>
    </row>
    <row r="39" spans="2:22" ht="16.5" customHeight="1" x14ac:dyDescent="0.3">
      <c r="B39" s="432" t="s">
        <v>51</v>
      </c>
      <c r="C39" s="35"/>
      <c r="D39" s="429" t="s">
        <v>50</v>
      </c>
      <c r="E39" s="37">
        <f>+'[1]25''02월'!P40</f>
        <v>1271</v>
      </c>
      <c r="F39" s="98">
        <f>+'[1]25''02월'!Q40</f>
        <v>1106</v>
      </c>
      <c r="G39" s="38">
        <f t="shared" si="4"/>
        <v>1405726</v>
      </c>
      <c r="H39" s="39"/>
      <c r="I39" s="40"/>
      <c r="J39" s="41">
        <f t="shared" si="0"/>
        <v>0</v>
      </c>
      <c r="K39" s="42"/>
      <c r="L39" s="64"/>
      <c r="M39" s="141">
        <f t="shared" si="1"/>
        <v>0</v>
      </c>
      <c r="N39" s="39"/>
      <c r="O39" s="65"/>
      <c r="P39" s="70">
        <f t="shared" si="2"/>
        <v>0</v>
      </c>
      <c r="Q39" s="66">
        <f t="shared" si="7"/>
        <v>1271</v>
      </c>
      <c r="R39" s="67">
        <f>+F39+I39-L39+O39</f>
        <v>1106</v>
      </c>
      <c r="S39" s="142">
        <f t="shared" si="3"/>
        <v>1405726</v>
      </c>
      <c r="T39" s="44"/>
      <c r="U39" s="23"/>
      <c r="V39" s="23"/>
    </row>
    <row r="40" spans="2:22" ht="16.5" customHeight="1" x14ac:dyDescent="0.3">
      <c r="B40" s="433"/>
      <c r="C40" s="8"/>
      <c r="D40" s="430"/>
      <c r="E40" s="45">
        <f>+'[1]25''02월'!P41</f>
        <v>1121</v>
      </c>
      <c r="F40" s="10">
        <f>+'[1]25''02월'!Q41</f>
        <v>12000</v>
      </c>
      <c r="G40" s="11">
        <f t="shared" si="4"/>
        <v>13452000</v>
      </c>
      <c r="H40" s="12"/>
      <c r="I40" s="13"/>
      <c r="J40" s="25">
        <f t="shared" si="0"/>
        <v>0</v>
      </c>
      <c r="K40" s="15"/>
      <c r="L40" s="16"/>
      <c r="M40" s="87"/>
      <c r="N40" s="12"/>
      <c r="O40" s="18"/>
      <c r="P40" s="14"/>
      <c r="Q40" s="19">
        <f t="shared" si="7"/>
        <v>1121</v>
      </c>
      <c r="R40" s="20">
        <f>+F40+I40-L40+O40</f>
        <v>12000</v>
      </c>
      <c r="S40" s="21">
        <f t="shared" si="3"/>
        <v>13452000</v>
      </c>
      <c r="T40" s="26"/>
      <c r="U40" s="23"/>
      <c r="V40" s="23"/>
    </row>
    <row r="41" spans="2:22" x14ac:dyDescent="0.3">
      <c r="B41" s="433" t="s">
        <v>52</v>
      </c>
      <c r="C41" s="8"/>
      <c r="D41" s="430"/>
      <c r="E41" s="45">
        <f>+'[1]25''02월'!P42</f>
        <v>1121</v>
      </c>
      <c r="F41" s="10">
        <f>+'[1]25''02월'!Q42</f>
        <v>1419</v>
      </c>
      <c r="G41" s="11">
        <f t="shared" si="4"/>
        <v>1590699</v>
      </c>
      <c r="H41" s="12"/>
      <c r="I41" s="13"/>
      <c r="J41" s="25">
        <f t="shared" si="0"/>
        <v>0</v>
      </c>
      <c r="K41" s="15"/>
      <c r="L41" s="16"/>
      <c r="M41" s="87">
        <f t="shared" si="1"/>
        <v>0</v>
      </c>
      <c r="N41" s="12"/>
      <c r="O41" s="18"/>
      <c r="P41" s="14">
        <f t="shared" si="2"/>
        <v>0</v>
      </c>
      <c r="Q41" s="19">
        <f t="shared" si="7"/>
        <v>1121</v>
      </c>
      <c r="R41" s="20">
        <f>+F41+I41-L41+O41</f>
        <v>1419</v>
      </c>
      <c r="S41" s="21">
        <f t="shared" si="3"/>
        <v>1590699</v>
      </c>
      <c r="T41" s="22"/>
      <c r="U41" s="23"/>
      <c r="V41" s="23"/>
    </row>
    <row r="42" spans="2:22" x14ac:dyDescent="0.3">
      <c r="B42" s="433"/>
      <c r="C42" s="8"/>
      <c r="D42" s="430"/>
      <c r="E42" s="45">
        <f>+'[1]25''02월'!P43</f>
        <v>1145.9000000000001</v>
      </c>
      <c r="F42" s="10">
        <f>+'[1]25''02월'!Q43</f>
        <v>12000</v>
      </c>
      <c r="G42" s="11">
        <f t="shared" si="4"/>
        <v>13750800.000000002</v>
      </c>
      <c r="H42" s="12"/>
      <c r="I42" s="13"/>
      <c r="J42" s="25">
        <f t="shared" si="0"/>
        <v>0</v>
      </c>
      <c r="K42" s="15"/>
      <c r="L42" s="16"/>
      <c r="M42" s="87"/>
      <c r="N42" s="12"/>
      <c r="O42" s="18"/>
      <c r="P42" s="14"/>
      <c r="Q42" s="19">
        <f t="shared" si="7"/>
        <v>1145.9000000000001</v>
      </c>
      <c r="R42" s="20">
        <f>+F42+I42-L42+O42</f>
        <v>12000</v>
      </c>
      <c r="S42" s="21">
        <f t="shared" si="3"/>
        <v>13750800.000000002</v>
      </c>
      <c r="T42" s="22"/>
      <c r="U42" s="23"/>
      <c r="V42" s="23"/>
    </row>
    <row r="43" spans="2:22" x14ac:dyDescent="0.3">
      <c r="B43" s="160" t="s">
        <v>53</v>
      </c>
      <c r="C43" s="8"/>
      <c r="D43" s="430"/>
      <c r="E43" s="45">
        <f>+'[1]25''02월'!P45</f>
        <v>1145.9000000000001</v>
      </c>
      <c r="F43" s="10">
        <f>+'[1]25''02월'!Q45</f>
        <v>98243</v>
      </c>
      <c r="G43" s="11">
        <f t="shared" si="4"/>
        <v>112576653.7</v>
      </c>
      <c r="H43" s="12"/>
      <c r="I43" s="13"/>
      <c r="J43" s="25">
        <f t="shared" si="0"/>
        <v>0</v>
      </c>
      <c r="K43" s="15"/>
      <c r="L43" s="16"/>
      <c r="M43" s="87">
        <f t="shared" si="1"/>
        <v>0</v>
      </c>
      <c r="N43" s="12"/>
      <c r="O43" s="13"/>
      <c r="P43" s="14">
        <f t="shared" si="2"/>
        <v>0</v>
      </c>
      <c r="Q43" s="19">
        <f t="shared" si="7"/>
        <v>1145.9000000000001</v>
      </c>
      <c r="R43" s="20">
        <f t="shared" ref="R43" si="8">+F43+I43-L43+O43</f>
        <v>98243</v>
      </c>
      <c r="S43" s="21">
        <f t="shared" si="3"/>
        <v>112576653.7</v>
      </c>
      <c r="T43" s="22"/>
      <c r="U43" s="23"/>
      <c r="V43" s="23"/>
    </row>
    <row r="44" spans="2:22" x14ac:dyDescent="0.25">
      <c r="B44" s="24" t="s">
        <v>54</v>
      </c>
      <c r="C44" s="8"/>
      <c r="D44" s="430"/>
      <c r="E44" s="45">
        <f>+'[1]25''02월'!P46</f>
        <v>22</v>
      </c>
      <c r="F44" s="10">
        <f>+'[1]25''02월'!Q46</f>
        <v>67892</v>
      </c>
      <c r="G44" s="11">
        <f t="shared" si="4"/>
        <v>1493624</v>
      </c>
      <c r="H44" s="12"/>
      <c r="I44" s="13"/>
      <c r="J44" s="25">
        <f t="shared" si="0"/>
        <v>0</v>
      </c>
      <c r="K44" s="15"/>
      <c r="L44" s="16"/>
      <c r="M44" s="87">
        <f t="shared" si="1"/>
        <v>0</v>
      </c>
      <c r="N44" s="12"/>
      <c r="O44" s="18"/>
      <c r="P44" s="14">
        <f t="shared" si="2"/>
        <v>0</v>
      </c>
      <c r="Q44" s="19">
        <f t="shared" si="7"/>
        <v>22</v>
      </c>
      <c r="R44" s="20">
        <f t="shared" si="6"/>
        <v>67892</v>
      </c>
      <c r="S44" s="21">
        <f t="shared" si="3"/>
        <v>1493624</v>
      </c>
      <c r="T44" s="22"/>
      <c r="U44" s="23"/>
      <c r="V44" s="23"/>
    </row>
    <row r="45" spans="2:22" x14ac:dyDescent="0.25">
      <c r="B45" s="24" t="s">
        <v>55</v>
      </c>
      <c r="C45" s="8"/>
      <c r="D45" s="430"/>
      <c r="E45" s="45">
        <f>+'[1]25''02월'!P47</f>
        <v>22</v>
      </c>
      <c r="F45" s="10">
        <f>+'[1]25''02월'!Q47</f>
        <v>69660</v>
      </c>
      <c r="G45" s="11">
        <f t="shared" si="4"/>
        <v>1532520</v>
      </c>
      <c r="H45" s="12"/>
      <c r="I45" s="13"/>
      <c r="J45" s="25">
        <f t="shared" si="0"/>
        <v>0</v>
      </c>
      <c r="K45" s="15"/>
      <c r="L45" s="16"/>
      <c r="M45" s="87">
        <f t="shared" si="1"/>
        <v>0</v>
      </c>
      <c r="N45" s="12"/>
      <c r="O45" s="13"/>
      <c r="P45" s="14">
        <f t="shared" si="2"/>
        <v>0</v>
      </c>
      <c r="Q45" s="19">
        <f t="shared" si="7"/>
        <v>22</v>
      </c>
      <c r="R45" s="20">
        <f t="shared" si="6"/>
        <v>69660</v>
      </c>
      <c r="S45" s="21">
        <f t="shared" si="3"/>
        <v>1532520</v>
      </c>
      <c r="T45" s="22"/>
      <c r="U45" s="23"/>
      <c r="V45" s="23"/>
    </row>
    <row r="46" spans="2:22" x14ac:dyDescent="0.25">
      <c r="B46" s="24" t="s">
        <v>56</v>
      </c>
      <c r="C46" s="8"/>
      <c r="D46" s="430"/>
      <c r="E46" s="45">
        <f>+'[1]25''02월'!P48</f>
        <v>0</v>
      </c>
      <c r="F46" s="10">
        <f>+'[1]25''02월'!Q48</f>
        <v>0</v>
      </c>
      <c r="G46" s="11">
        <f t="shared" si="4"/>
        <v>0</v>
      </c>
      <c r="H46" s="12"/>
      <c r="I46" s="13"/>
      <c r="J46" s="25">
        <f t="shared" si="0"/>
        <v>0</v>
      </c>
      <c r="K46" s="15"/>
      <c r="L46" s="16"/>
      <c r="M46" s="87">
        <f t="shared" si="1"/>
        <v>0</v>
      </c>
      <c r="N46" s="12"/>
      <c r="O46" s="13"/>
      <c r="P46" s="14"/>
      <c r="Q46" s="19">
        <f t="shared" si="7"/>
        <v>0</v>
      </c>
      <c r="R46" s="20">
        <f t="shared" si="6"/>
        <v>0</v>
      </c>
      <c r="S46" s="21">
        <f t="shared" si="3"/>
        <v>0</v>
      </c>
      <c r="T46" s="22"/>
      <c r="U46" s="23"/>
      <c r="V46" s="23"/>
    </row>
    <row r="47" spans="2:22" ht="14.25" thickBot="1" x14ac:dyDescent="0.3">
      <c r="B47" s="146" t="s">
        <v>57</v>
      </c>
      <c r="C47" s="28"/>
      <c r="D47" s="431"/>
      <c r="E47" s="59">
        <f>+'[1]25''02월'!P49</f>
        <v>960000</v>
      </c>
      <c r="F47" s="60">
        <f>+'[1]25''02월'!Q49</f>
        <v>18</v>
      </c>
      <c r="G47" s="29">
        <f t="shared" si="4"/>
        <v>17280000</v>
      </c>
      <c r="H47" s="30"/>
      <c r="I47" s="31"/>
      <c r="J47" s="32">
        <f t="shared" si="0"/>
        <v>0</v>
      </c>
      <c r="K47" s="33"/>
      <c r="L47" s="61"/>
      <c r="M47" s="143">
        <f t="shared" si="1"/>
        <v>0</v>
      </c>
      <c r="N47" s="30"/>
      <c r="O47" s="31"/>
      <c r="P47" s="68"/>
      <c r="Q47" s="69">
        <f t="shared" si="7"/>
        <v>960000</v>
      </c>
      <c r="R47" s="63">
        <f t="shared" si="6"/>
        <v>18</v>
      </c>
      <c r="S47" s="144">
        <f t="shared" si="3"/>
        <v>17280000</v>
      </c>
      <c r="T47" s="71"/>
      <c r="U47" s="23"/>
      <c r="V47" s="23"/>
    </row>
    <row r="48" spans="2:22" x14ac:dyDescent="0.25">
      <c r="B48" s="73" t="s">
        <v>58</v>
      </c>
      <c r="C48" s="72"/>
      <c r="D48" s="434"/>
      <c r="E48" s="148">
        <f>+'[1]25''02월'!P50</f>
        <v>8800</v>
      </c>
      <c r="F48" s="149">
        <f>+'[1]25''02월'!Q50</f>
        <v>19</v>
      </c>
      <c r="G48" s="74">
        <f t="shared" si="4"/>
        <v>167200</v>
      </c>
      <c r="H48" s="75"/>
      <c r="I48" s="76"/>
      <c r="J48" s="77">
        <f t="shared" si="0"/>
        <v>0</v>
      </c>
      <c r="K48" s="78"/>
      <c r="L48" s="79"/>
      <c r="M48" s="99">
        <f t="shared" si="1"/>
        <v>0</v>
      </c>
      <c r="N48" s="75"/>
      <c r="O48" s="80"/>
      <c r="P48" s="81">
        <f t="shared" si="2"/>
        <v>0</v>
      </c>
      <c r="Q48" s="82">
        <f t="shared" si="7"/>
        <v>8800</v>
      </c>
      <c r="R48" s="83">
        <f t="shared" si="6"/>
        <v>19</v>
      </c>
      <c r="S48" s="147">
        <f t="shared" si="3"/>
        <v>167200</v>
      </c>
      <c r="T48" s="84"/>
      <c r="U48" s="23"/>
      <c r="V48" s="23"/>
    </row>
    <row r="49" spans="2:22" x14ac:dyDescent="0.25">
      <c r="B49" s="24" t="s">
        <v>59</v>
      </c>
      <c r="C49" s="8"/>
      <c r="D49" s="434"/>
      <c r="E49" s="9">
        <f>+'[1]25''02월'!P51</f>
        <v>20000</v>
      </c>
      <c r="F49" s="10">
        <f>+'[1]25''02월'!Q51</f>
        <v>16</v>
      </c>
      <c r="G49" s="11">
        <f t="shared" si="4"/>
        <v>320000</v>
      </c>
      <c r="H49" s="12"/>
      <c r="I49" s="13"/>
      <c r="J49" s="25">
        <f t="shared" si="0"/>
        <v>0</v>
      </c>
      <c r="K49" s="15"/>
      <c r="L49" s="16"/>
      <c r="M49" s="87">
        <f t="shared" si="1"/>
        <v>0</v>
      </c>
      <c r="N49" s="12"/>
      <c r="O49" s="18"/>
      <c r="P49" s="14">
        <f t="shared" si="2"/>
        <v>0</v>
      </c>
      <c r="Q49" s="19">
        <f t="shared" si="7"/>
        <v>20000</v>
      </c>
      <c r="R49" s="20">
        <f t="shared" si="6"/>
        <v>16</v>
      </c>
      <c r="S49" s="21">
        <f t="shared" si="3"/>
        <v>320000</v>
      </c>
      <c r="T49" s="22"/>
      <c r="U49" s="23"/>
      <c r="V49" s="23"/>
    </row>
    <row r="50" spans="2:22" x14ac:dyDescent="0.25">
      <c r="B50" s="85" t="s">
        <v>60</v>
      </c>
      <c r="C50" s="8"/>
      <c r="D50" s="434"/>
      <c r="E50" s="9">
        <f>+'[1]25''02월'!P52</f>
        <v>170000</v>
      </c>
      <c r="F50" s="10">
        <f>+'[1]25''02월'!Q52</f>
        <v>3</v>
      </c>
      <c r="G50" s="11">
        <f t="shared" si="4"/>
        <v>510000</v>
      </c>
      <c r="H50" s="12"/>
      <c r="I50" s="13"/>
      <c r="J50" s="25">
        <f t="shared" si="0"/>
        <v>0</v>
      </c>
      <c r="K50" s="15"/>
      <c r="L50" s="52"/>
      <c r="M50" s="17">
        <f t="shared" si="1"/>
        <v>0</v>
      </c>
      <c r="N50" s="12"/>
      <c r="O50" s="18"/>
      <c r="P50" s="14">
        <f t="shared" si="2"/>
        <v>0</v>
      </c>
      <c r="Q50" s="19">
        <f t="shared" si="7"/>
        <v>170000</v>
      </c>
      <c r="R50" s="20">
        <f t="shared" si="6"/>
        <v>3</v>
      </c>
      <c r="S50" s="21">
        <f t="shared" si="3"/>
        <v>510000</v>
      </c>
      <c r="T50" s="86"/>
      <c r="U50" s="23"/>
      <c r="V50" s="23"/>
    </row>
    <row r="51" spans="2:22" x14ac:dyDescent="0.25">
      <c r="B51" s="85" t="s">
        <v>61</v>
      </c>
      <c r="C51" s="8"/>
      <c r="D51" s="434"/>
      <c r="E51" s="9">
        <f>+'[1]25''02월'!P53</f>
        <v>350000</v>
      </c>
      <c r="F51" s="10">
        <f>+'[1]25''02월'!Q53</f>
        <v>6</v>
      </c>
      <c r="G51" s="11">
        <f t="shared" si="4"/>
        <v>2100000</v>
      </c>
      <c r="H51" s="12"/>
      <c r="I51" s="13"/>
      <c r="J51" s="14">
        <f t="shared" si="0"/>
        <v>0</v>
      </c>
      <c r="K51" s="15"/>
      <c r="L51" s="16"/>
      <c r="M51" s="87">
        <f t="shared" si="1"/>
        <v>0</v>
      </c>
      <c r="N51" s="12"/>
      <c r="O51" s="18"/>
      <c r="P51" s="14">
        <f t="shared" si="2"/>
        <v>0</v>
      </c>
      <c r="Q51" s="19">
        <f t="shared" si="7"/>
        <v>350000</v>
      </c>
      <c r="R51" s="20">
        <f t="shared" si="6"/>
        <v>6</v>
      </c>
      <c r="S51" s="21">
        <f t="shared" si="3"/>
        <v>2100000</v>
      </c>
      <c r="T51" s="86"/>
      <c r="U51" s="23"/>
      <c r="V51" s="23"/>
    </row>
    <row r="52" spans="2:22" ht="14.25" thickBot="1" x14ac:dyDescent="0.3">
      <c r="B52" s="85" t="s">
        <v>62</v>
      </c>
      <c r="C52" s="8"/>
      <c r="D52" s="434"/>
      <c r="E52" s="9">
        <f>+'[1]25''02월'!P54</f>
        <v>600000</v>
      </c>
      <c r="F52" s="10">
        <f>+'[1]25''02월'!Q54</f>
        <v>3</v>
      </c>
      <c r="G52" s="11">
        <f t="shared" si="4"/>
        <v>1800000</v>
      </c>
      <c r="H52" s="12"/>
      <c r="I52" s="13"/>
      <c r="J52" s="14">
        <f t="shared" si="0"/>
        <v>0</v>
      </c>
      <c r="K52" s="33"/>
      <c r="L52" s="61"/>
      <c r="M52" s="143">
        <f t="shared" si="1"/>
        <v>0</v>
      </c>
      <c r="N52" s="12"/>
      <c r="O52" s="18"/>
      <c r="P52" s="14">
        <f t="shared" si="2"/>
        <v>0</v>
      </c>
      <c r="Q52" s="19">
        <f t="shared" si="7"/>
        <v>600000</v>
      </c>
      <c r="R52" s="63">
        <f t="shared" si="6"/>
        <v>3</v>
      </c>
      <c r="S52" s="21">
        <f t="shared" si="3"/>
        <v>1800000</v>
      </c>
      <c r="T52" s="86"/>
      <c r="U52" s="23"/>
      <c r="V52" s="23"/>
    </row>
    <row r="53" spans="2:22" ht="25.5" customHeight="1" thickBot="1" x14ac:dyDescent="0.3">
      <c r="B53" s="351"/>
      <c r="C53" s="350" t="s">
        <v>63</v>
      </c>
      <c r="D53" s="351"/>
      <c r="E53" s="88"/>
      <c r="F53" s="89"/>
      <c r="G53" s="90">
        <f>SUM(G4:G52)</f>
        <v>276556398.80000001</v>
      </c>
      <c r="H53" s="91"/>
      <c r="I53" s="92"/>
      <c r="J53" s="93">
        <f>SUM(J4:J52)</f>
        <v>0</v>
      </c>
      <c r="K53" s="94"/>
      <c r="L53" s="95"/>
      <c r="M53" s="90">
        <f>SUM(M4:M52)</f>
        <v>0</v>
      </c>
      <c r="N53" s="158">
        <f t="shared" ref="N53:N115" si="9">+K53</f>
        <v>0</v>
      </c>
      <c r="O53" s="95"/>
      <c r="P53" s="93">
        <f>SUM(P4:P52)</f>
        <v>0</v>
      </c>
      <c r="Q53" s="94"/>
      <c r="R53" s="95"/>
      <c r="S53" s="90">
        <f>SUM(S4:S52)</f>
        <v>276556398.80000001</v>
      </c>
      <c r="T53" s="96"/>
      <c r="U53" s="23"/>
      <c r="V53" s="23"/>
    </row>
    <row r="54" spans="2:22" x14ac:dyDescent="0.25">
      <c r="B54" s="73" t="s">
        <v>64</v>
      </c>
      <c r="C54" s="333" t="s">
        <v>211</v>
      </c>
      <c r="D54" s="97"/>
      <c r="E54" s="37">
        <f>+'[1]25''02월'!P56</f>
        <v>15400</v>
      </c>
      <c r="F54" s="98">
        <f>+'[1]25''02월'!Q56</f>
        <v>55</v>
      </c>
      <c r="G54" s="74">
        <f t="shared" ref="G54:G117" si="10">+E54*F54</f>
        <v>847000</v>
      </c>
      <c r="H54" s="75"/>
      <c r="I54" s="76"/>
      <c r="J54" s="81">
        <f t="shared" ref="J54:J117" si="11">+H54*I54</f>
        <v>0</v>
      </c>
      <c r="K54" s="78">
        <v>15400</v>
      </c>
      <c r="L54" s="79">
        <v>0</v>
      </c>
      <c r="M54" s="99">
        <f t="shared" ref="M54:M117" si="12">+K54*L54</f>
        <v>0</v>
      </c>
      <c r="N54" s="75">
        <f t="shared" si="9"/>
        <v>15400</v>
      </c>
      <c r="O54" s="80"/>
      <c r="P54" s="14">
        <f t="shared" ref="P54:P117" si="13">+N54*O54</f>
        <v>0</v>
      </c>
      <c r="Q54" s="82">
        <f t="shared" ref="Q54:Q117" si="14">+E54</f>
        <v>15400</v>
      </c>
      <c r="R54" s="20">
        <f t="shared" ref="R54:R117" si="15">+F54+I54-L54+O54</f>
        <v>55</v>
      </c>
      <c r="S54" s="147">
        <f t="shared" ref="S54:S117" si="16">+Q54*R54</f>
        <v>847000</v>
      </c>
      <c r="T54" s="84"/>
      <c r="U54" s="23"/>
    </row>
    <row r="55" spans="2:22" x14ac:dyDescent="0.25">
      <c r="B55" s="24" t="s">
        <v>65</v>
      </c>
      <c r="C55" s="334" t="s">
        <v>212</v>
      </c>
      <c r="D55" s="100"/>
      <c r="E55" s="45">
        <f>+'[1]25''02월'!P57</f>
        <v>33000</v>
      </c>
      <c r="F55" s="10">
        <f>+'[1]25''02월'!Q57</f>
        <v>24</v>
      </c>
      <c r="G55" s="74">
        <f t="shared" si="10"/>
        <v>792000</v>
      </c>
      <c r="H55" s="12"/>
      <c r="I55" s="13"/>
      <c r="J55" s="14">
        <f t="shared" si="11"/>
        <v>0</v>
      </c>
      <c r="K55" s="78">
        <v>33000</v>
      </c>
      <c r="L55" s="16">
        <v>0</v>
      </c>
      <c r="M55" s="87">
        <f t="shared" si="12"/>
        <v>0</v>
      </c>
      <c r="N55" s="12">
        <f t="shared" si="9"/>
        <v>33000</v>
      </c>
      <c r="O55" s="80"/>
      <c r="P55" s="14">
        <f t="shared" si="13"/>
        <v>0</v>
      </c>
      <c r="Q55" s="19">
        <f t="shared" si="14"/>
        <v>33000</v>
      </c>
      <c r="R55" s="20">
        <f t="shared" si="15"/>
        <v>24</v>
      </c>
      <c r="S55" s="21">
        <f t="shared" si="16"/>
        <v>792000</v>
      </c>
      <c r="T55" s="22"/>
      <c r="U55" s="23"/>
    </row>
    <row r="56" spans="2:22" x14ac:dyDescent="0.25">
      <c r="B56" s="24" t="s">
        <v>66</v>
      </c>
      <c r="C56" s="335" t="s">
        <v>213</v>
      </c>
      <c r="D56" s="100"/>
      <c r="E56" s="45">
        <f>+'[1]25''02월'!P58</f>
        <v>33000</v>
      </c>
      <c r="F56" s="10">
        <f>+'[1]25''02월'!Q58</f>
        <v>14</v>
      </c>
      <c r="G56" s="74">
        <f t="shared" si="10"/>
        <v>462000</v>
      </c>
      <c r="H56" s="101">
        <v>33000</v>
      </c>
      <c r="I56" s="102">
        <v>15</v>
      </c>
      <c r="J56" s="103">
        <f t="shared" si="11"/>
        <v>495000</v>
      </c>
      <c r="K56" s="78">
        <v>33000</v>
      </c>
      <c r="L56" s="16">
        <v>19</v>
      </c>
      <c r="M56" s="87">
        <f t="shared" si="12"/>
        <v>627000</v>
      </c>
      <c r="N56" s="101"/>
      <c r="O56" s="104"/>
      <c r="P56" s="14">
        <f t="shared" si="13"/>
        <v>0</v>
      </c>
      <c r="Q56" s="105">
        <f t="shared" si="14"/>
        <v>33000</v>
      </c>
      <c r="R56" s="20">
        <f t="shared" si="15"/>
        <v>10</v>
      </c>
      <c r="S56" s="21">
        <f t="shared" si="16"/>
        <v>330000</v>
      </c>
      <c r="T56" s="336" t="s">
        <v>214</v>
      </c>
      <c r="U56" s="23"/>
    </row>
    <row r="57" spans="2:22" x14ac:dyDescent="0.25">
      <c r="B57" s="24" t="s">
        <v>67</v>
      </c>
      <c r="C57" s="335" t="s">
        <v>213</v>
      </c>
      <c r="D57" s="100"/>
      <c r="E57" s="45">
        <f>+'[1]25''02월'!P59</f>
        <v>33000</v>
      </c>
      <c r="F57" s="10">
        <f>+'[1]25''02월'!Q59</f>
        <v>7</v>
      </c>
      <c r="G57" s="74">
        <f t="shared" si="10"/>
        <v>231000</v>
      </c>
      <c r="H57" s="101"/>
      <c r="I57" s="102"/>
      <c r="J57" s="103">
        <f t="shared" si="11"/>
        <v>0</v>
      </c>
      <c r="K57" s="78">
        <v>33000</v>
      </c>
      <c r="L57" s="16">
        <v>1</v>
      </c>
      <c r="M57" s="87">
        <f t="shared" si="12"/>
        <v>33000</v>
      </c>
      <c r="N57" s="101">
        <f t="shared" si="9"/>
        <v>33000</v>
      </c>
      <c r="O57" s="104"/>
      <c r="P57" s="14">
        <f t="shared" si="13"/>
        <v>0</v>
      </c>
      <c r="Q57" s="105">
        <f t="shared" si="14"/>
        <v>33000</v>
      </c>
      <c r="R57" s="20">
        <f t="shared" si="15"/>
        <v>6</v>
      </c>
      <c r="S57" s="21">
        <f t="shared" si="16"/>
        <v>198000</v>
      </c>
      <c r="T57" s="337"/>
      <c r="U57" s="23"/>
    </row>
    <row r="58" spans="2:22" x14ac:dyDescent="0.25">
      <c r="B58" s="24" t="s">
        <v>68</v>
      </c>
      <c r="C58" s="335" t="s">
        <v>213</v>
      </c>
      <c r="D58" s="100"/>
      <c r="E58" s="45">
        <f>+'[1]25''02월'!P60</f>
        <v>49000</v>
      </c>
      <c r="F58" s="10">
        <f>+'[1]25''02월'!Q60</f>
        <v>38</v>
      </c>
      <c r="G58" s="74">
        <f t="shared" si="10"/>
        <v>1862000</v>
      </c>
      <c r="H58" s="101">
        <v>49000</v>
      </c>
      <c r="I58" s="102">
        <v>20</v>
      </c>
      <c r="J58" s="103">
        <f t="shared" si="11"/>
        <v>980000</v>
      </c>
      <c r="K58" s="78">
        <v>49000</v>
      </c>
      <c r="L58" s="16">
        <v>26</v>
      </c>
      <c r="M58" s="87">
        <f t="shared" si="12"/>
        <v>1274000</v>
      </c>
      <c r="N58" s="101">
        <f t="shared" si="9"/>
        <v>49000</v>
      </c>
      <c r="O58" s="104"/>
      <c r="P58" s="14">
        <f t="shared" si="13"/>
        <v>0</v>
      </c>
      <c r="Q58" s="105">
        <f t="shared" si="14"/>
        <v>49000</v>
      </c>
      <c r="R58" s="20">
        <f t="shared" si="15"/>
        <v>32</v>
      </c>
      <c r="S58" s="21">
        <f t="shared" si="16"/>
        <v>1568000</v>
      </c>
      <c r="T58" s="336" t="s">
        <v>214</v>
      </c>
      <c r="U58" s="23"/>
    </row>
    <row r="59" spans="2:22" x14ac:dyDescent="0.25">
      <c r="B59" s="24" t="s">
        <v>69</v>
      </c>
      <c r="C59" s="335" t="s">
        <v>213</v>
      </c>
      <c r="D59" s="100"/>
      <c r="E59" s="45">
        <f>+'[1]25''02월'!P61</f>
        <v>44</v>
      </c>
      <c r="F59" s="10">
        <f>+'[1]25''02월'!Q61</f>
        <v>7954</v>
      </c>
      <c r="G59" s="74">
        <f t="shared" si="10"/>
        <v>349976</v>
      </c>
      <c r="H59" s="101"/>
      <c r="I59" s="102"/>
      <c r="J59" s="103">
        <f t="shared" si="11"/>
        <v>0</v>
      </c>
      <c r="K59" s="78">
        <v>44</v>
      </c>
      <c r="L59" s="16">
        <v>0</v>
      </c>
      <c r="M59" s="87">
        <f t="shared" si="12"/>
        <v>0</v>
      </c>
      <c r="N59" s="101"/>
      <c r="O59" s="104"/>
      <c r="P59" s="14">
        <f t="shared" si="13"/>
        <v>0</v>
      </c>
      <c r="Q59" s="105">
        <f t="shared" si="14"/>
        <v>44</v>
      </c>
      <c r="R59" s="20">
        <f t="shared" si="15"/>
        <v>7954</v>
      </c>
      <c r="S59" s="21">
        <f t="shared" si="16"/>
        <v>349976</v>
      </c>
      <c r="T59" s="22"/>
      <c r="U59" s="23"/>
    </row>
    <row r="60" spans="2:22" x14ac:dyDescent="0.25">
      <c r="B60" s="24" t="s">
        <v>70</v>
      </c>
      <c r="C60" s="335" t="s">
        <v>213</v>
      </c>
      <c r="D60" s="100"/>
      <c r="E60" s="45">
        <f>+'[1]25''02월'!P62</f>
        <v>165</v>
      </c>
      <c r="F60" s="10">
        <f>+'[1]25''02월'!Q62</f>
        <v>10901</v>
      </c>
      <c r="G60" s="74">
        <f t="shared" si="10"/>
        <v>1798665</v>
      </c>
      <c r="H60" s="12"/>
      <c r="I60" s="13"/>
      <c r="J60" s="14">
        <f t="shared" si="11"/>
        <v>0</v>
      </c>
      <c r="K60" s="78">
        <v>165</v>
      </c>
      <c r="L60" s="16">
        <v>9000</v>
      </c>
      <c r="M60" s="87">
        <f t="shared" si="12"/>
        <v>1485000</v>
      </c>
      <c r="N60" s="12">
        <f t="shared" si="9"/>
        <v>165</v>
      </c>
      <c r="O60" s="80"/>
      <c r="P60" s="14">
        <f t="shared" si="13"/>
        <v>0</v>
      </c>
      <c r="Q60" s="19">
        <f t="shared" si="14"/>
        <v>165</v>
      </c>
      <c r="R60" s="20">
        <f t="shared" si="15"/>
        <v>1901</v>
      </c>
      <c r="S60" s="21">
        <f t="shared" si="16"/>
        <v>313665</v>
      </c>
      <c r="T60" s="338" t="s">
        <v>215</v>
      </c>
      <c r="U60" s="23"/>
    </row>
    <row r="61" spans="2:22" x14ac:dyDescent="0.25">
      <c r="B61" s="24" t="s">
        <v>71</v>
      </c>
      <c r="C61" s="335" t="s">
        <v>213</v>
      </c>
      <c r="D61" s="100"/>
      <c r="E61" s="45">
        <v>0</v>
      </c>
      <c r="F61" s="10">
        <f>+'[1]25''02월'!Q63</f>
        <v>4</v>
      </c>
      <c r="G61" s="74">
        <f t="shared" si="10"/>
        <v>0</v>
      </c>
      <c r="H61" s="12"/>
      <c r="I61" s="13"/>
      <c r="J61" s="14">
        <f t="shared" si="11"/>
        <v>0</v>
      </c>
      <c r="K61" s="78">
        <v>0</v>
      </c>
      <c r="L61" s="16">
        <v>0</v>
      </c>
      <c r="M61" s="87">
        <f t="shared" si="12"/>
        <v>0</v>
      </c>
      <c r="N61" s="12"/>
      <c r="O61" s="80"/>
      <c r="P61" s="14">
        <f t="shared" si="13"/>
        <v>0</v>
      </c>
      <c r="Q61" s="19">
        <f t="shared" si="14"/>
        <v>0</v>
      </c>
      <c r="R61" s="20">
        <f t="shared" si="15"/>
        <v>4</v>
      </c>
      <c r="S61" s="21">
        <f t="shared" si="16"/>
        <v>0</v>
      </c>
      <c r="T61" s="22"/>
      <c r="U61" s="23"/>
    </row>
    <row r="62" spans="2:22" x14ac:dyDescent="0.3">
      <c r="B62" s="153" t="s">
        <v>72</v>
      </c>
      <c r="C62" s="335" t="s">
        <v>216</v>
      </c>
      <c r="D62" s="100"/>
      <c r="E62" s="45">
        <f>+'[1]25''02월'!P64</f>
        <v>11</v>
      </c>
      <c r="F62" s="10">
        <f>+'[1]25''02월'!Q64</f>
        <v>3153</v>
      </c>
      <c r="G62" s="74">
        <f t="shared" si="10"/>
        <v>34683</v>
      </c>
      <c r="H62" s="12"/>
      <c r="I62" s="13"/>
      <c r="J62" s="14">
        <f t="shared" si="11"/>
        <v>0</v>
      </c>
      <c r="K62" s="78">
        <v>11</v>
      </c>
      <c r="L62" s="16">
        <v>300</v>
      </c>
      <c r="M62" s="87">
        <f t="shared" si="12"/>
        <v>3300</v>
      </c>
      <c r="N62" s="12">
        <f t="shared" si="9"/>
        <v>11</v>
      </c>
      <c r="O62" s="80"/>
      <c r="P62" s="14">
        <f t="shared" si="13"/>
        <v>0</v>
      </c>
      <c r="Q62" s="19">
        <f t="shared" si="14"/>
        <v>11</v>
      </c>
      <c r="R62" s="20">
        <f t="shared" si="15"/>
        <v>2853</v>
      </c>
      <c r="S62" s="21">
        <f t="shared" si="16"/>
        <v>31383</v>
      </c>
      <c r="T62" s="22"/>
      <c r="U62" s="23"/>
    </row>
    <row r="63" spans="2:22" x14ac:dyDescent="0.25">
      <c r="B63" s="24" t="s">
        <v>73</v>
      </c>
      <c r="C63" s="335" t="s">
        <v>216</v>
      </c>
      <c r="D63" s="100"/>
      <c r="E63" s="45">
        <f>+'[1]25''02월'!P65</f>
        <v>5500</v>
      </c>
      <c r="F63" s="10">
        <f>+'[1]25''02월'!Q65</f>
        <v>19</v>
      </c>
      <c r="G63" s="74">
        <f t="shared" si="10"/>
        <v>104500</v>
      </c>
      <c r="H63" s="12"/>
      <c r="I63" s="13"/>
      <c r="J63" s="14">
        <f t="shared" si="11"/>
        <v>0</v>
      </c>
      <c r="K63" s="78">
        <v>5500</v>
      </c>
      <c r="L63" s="16">
        <v>0</v>
      </c>
      <c r="M63" s="87">
        <f t="shared" si="12"/>
        <v>0</v>
      </c>
      <c r="N63" s="12">
        <f t="shared" si="9"/>
        <v>5500</v>
      </c>
      <c r="O63" s="80"/>
      <c r="P63" s="14">
        <f t="shared" si="13"/>
        <v>0</v>
      </c>
      <c r="Q63" s="19">
        <f t="shared" si="14"/>
        <v>5500</v>
      </c>
      <c r="R63" s="20">
        <f t="shared" si="15"/>
        <v>19</v>
      </c>
      <c r="S63" s="21">
        <f t="shared" si="16"/>
        <v>104500</v>
      </c>
      <c r="T63" s="22"/>
      <c r="U63" s="23"/>
    </row>
    <row r="64" spans="2:22" x14ac:dyDescent="0.3">
      <c r="B64" s="157" t="s">
        <v>74</v>
      </c>
      <c r="C64" s="335" t="s">
        <v>217</v>
      </c>
      <c r="D64" s="100"/>
      <c r="E64" s="45">
        <f>+'[1]25''02월'!P66</f>
        <v>110</v>
      </c>
      <c r="F64" s="10">
        <f>+'[1]25''02월'!Q66</f>
        <v>48505</v>
      </c>
      <c r="G64" s="74">
        <f t="shared" si="10"/>
        <v>5335550</v>
      </c>
      <c r="H64" s="12">
        <v>110</v>
      </c>
      <c r="I64" s="13">
        <v>40200</v>
      </c>
      <c r="J64" s="14">
        <v>4400000</v>
      </c>
      <c r="K64" s="78">
        <v>110</v>
      </c>
      <c r="L64" s="16">
        <v>42713</v>
      </c>
      <c r="M64" s="87">
        <f>+K64*L64</f>
        <v>4698430</v>
      </c>
      <c r="N64" s="12"/>
      <c r="O64" s="80"/>
      <c r="P64" s="14">
        <f t="shared" si="13"/>
        <v>0</v>
      </c>
      <c r="Q64" s="19">
        <f t="shared" si="14"/>
        <v>110</v>
      </c>
      <c r="R64" s="20">
        <f t="shared" si="15"/>
        <v>45992</v>
      </c>
      <c r="S64" s="21">
        <f t="shared" si="16"/>
        <v>5059120</v>
      </c>
      <c r="T64" s="336" t="s">
        <v>218</v>
      </c>
      <c r="U64" s="23"/>
    </row>
    <row r="65" spans="2:21" x14ac:dyDescent="0.25">
      <c r="B65" s="106" t="s">
        <v>75</v>
      </c>
      <c r="C65" s="335" t="s">
        <v>217</v>
      </c>
      <c r="D65" s="100"/>
      <c r="E65" s="45">
        <f>+'[1]25''02월'!P67</f>
        <v>110</v>
      </c>
      <c r="F65" s="10">
        <f>+'[1]25''02월'!Q67</f>
        <v>45443</v>
      </c>
      <c r="G65" s="74">
        <f t="shared" si="10"/>
        <v>4998730</v>
      </c>
      <c r="H65" s="12"/>
      <c r="I65" s="13"/>
      <c r="J65" s="14">
        <f t="shared" si="11"/>
        <v>0</v>
      </c>
      <c r="K65" s="78">
        <v>110</v>
      </c>
      <c r="L65" s="16">
        <v>13154</v>
      </c>
      <c r="M65" s="87">
        <f t="shared" si="12"/>
        <v>1446940</v>
      </c>
      <c r="N65" s="12"/>
      <c r="O65" s="80"/>
      <c r="P65" s="14">
        <f t="shared" si="13"/>
        <v>0</v>
      </c>
      <c r="Q65" s="19">
        <f t="shared" si="14"/>
        <v>110</v>
      </c>
      <c r="R65" s="20">
        <f t="shared" si="15"/>
        <v>32289</v>
      </c>
      <c r="S65" s="21">
        <f t="shared" si="16"/>
        <v>3551790</v>
      </c>
      <c r="T65" s="22"/>
      <c r="U65" s="23"/>
    </row>
    <row r="66" spans="2:21" x14ac:dyDescent="0.25">
      <c r="B66" s="106" t="s">
        <v>76</v>
      </c>
      <c r="C66" s="335" t="s">
        <v>217</v>
      </c>
      <c r="D66" s="100"/>
      <c r="E66" s="45">
        <f>+'[1]25''02월'!P68</f>
        <v>110</v>
      </c>
      <c r="F66" s="10">
        <f>+'[1]25''02월'!Q68</f>
        <v>11690</v>
      </c>
      <c r="G66" s="74">
        <f t="shared" si="10"/>
        <v>1285900</v>
      </c>
      <c r="H66" s="12"/>
      <c r="I66" s="13"/>
      <c r="J66" s="14">
        <f t="shared" si="11"/>
        <v>0</v>
      </c>
      <c r="K66" s="78">
        <v>110</v>
      </c>
      <c r="L66" s="16">
        <v>0</v>
      </c>
      <c r="M66" s="87">
        <f t="shared" si="12"/>
        <v>0</v>
      </c>
      <c r="N66" s="12">
        <f t="shared" si="9"/>
        <v>110</v>
      </c>
      <c r="O66" s="80"/>
      <c r="P66" s="14">
        <f t="shared" si="13"/>
        <v>0</v>
      </c>
      <c r="Q66" s="19">
        <f t="shared" si="14"/>
        <v>110</v>
      </c>
      <c r="R66" s="20">
        <f t="shared" si="15"/>
        <v>11690</v>
      </c>
      <c r="S66" s="21">
        <f t="shared" si="16"/>
        <v>1285900</v>
      </c>
      <c r="T66" s="22"/>
      <c r="U66" s="23"/>
    </row>
    <row r="67" spans="2:21" x14ac:dyDescent="0.25">
      <c r="B67" s="106" t="s">
        <v>77</v>
      </c>
      <c r="C67" s="335" t="s">
        <v>217</v>
      </c>
      <c r="D67" s="100"/>
      <c r="E67" s="45">
        <f>+'[1]25''02월'!P69</f>
        <v>87</v>
      </c>
      <c r="F67" s="10">
        <f>+'[1]25''02월'!Q69</f>
        <v>3682</v>
      </c>
      <c r="G67" s="74">
        <f t="shared" si="10"/>
        <v>320334</v>
      </c>
      <c r="H67" s="12"/>
      <c r="I67" s="13"/>
      <c r="J67" s="14">
        <f t="shared" si="11"/>
        <v>0</v>
      </c>
      <c r="K67" s="78">
        <v>87</v>
      </c>
      <c r="L67" s="16">
        <v>0</v>
      </c>
      <c r="M67" s="87">
        <f>+K67*L67</f>
        <v>0</v>
      </c>
      <c r="N67" s="12">
        <f t="shared" si="9"/>
        <v>87</v>
      </c>
      <c r="O67" s="80"/>
      <c r="P67" s="14">
        <f t="shared" si="13"/>
        <v>0</v>
      </c>
      <c r="Q67" s="19">
        <f t="shared" si="14"/>
        <v>87</v>
      </c>
      <c r="R67" s="20">
        <f t="shared" si="15"/>
        <v>3682</v>
      </c>
      <c r="S67" s="21">
        <f t="shared" si="16"/>
        <v>320334</v>
      </c>
      <c r="T67" s="22"/>
      <c r="U67" s="23"/>
    </row>
    <row r="68" spans="2:21" x14ac:dyDescent="0.25">
      <c r="B68" s="106" t="s">
        <v>78</v>
      </c>
      <c r="C68" s="335" t="s">
        <v>217</v>
      </c>
      <c r="D68" s="100"/>
      <c r="E68" s="45">
        <f>+'[1]25''02월'!P70</f>
        <v>87</v>
      </c>
      <c r="F68" s="10">
        <f>+'[1]25''02월'!Q70</f>
        <v>1527</v>
      </c>
      <c r="G68" s="74">
        <f t="shared" si="10"/>
        <v>132849</v>
      </c>
      <c r="H68" s="12"/>
      <c r="I68" s="13"/>
      <c r="J68" s="14">
        <f t="shared" si="11"/>
        <v>0</v>
      </c>
      <c r="K68" s="78">
        <v>87</v>
      </c>
      <c r="L68" s="16">
        <v>0</v>
      </c>
      <c r="M68" s="87">
        <f>+K68*L68</f>
        <v>0</v>
      </c>
      <c r="N68" s="12">
        <f t="shared" si="9"/>
        <v>87</v>
      </c>
      <c r="O68" s="80"/>
      <c r="P68" s="14">
        <f t="shared" si="13"/>
        <v>0</v>
      </c>
      <c r="Q68" s="19">
        <f t="shared" si="14"/>
        <v>87</v>
      </c>
      <c r="R68" s="20">
        <f t="shared" si="15"/>
        <v>1527</v>
      </c>
      <c r="S68" s="21">
        <f t="shared" si="16"/>
        <v>132849</v>
      </c>
      <c r="T68" s="22"/>
      <c r="U68" s="23"/>
    </row>
    <row r="69" spans="2:21" x14ac:dyDescent="0.25">
      <c r="B69" s="106" t="s">
        <v>79</v>
      </c>
      <c r="C69" s="335" t="s">
        <v>217</v>
      </c>
      <c r="D69" s="100"/>
      <c r="E69" s="45">
        <f>+'[1]25''02월'!P71</f>
        <v>87</v>
      </c>
      <c r="F69" s="10">
        <f>+'[1]25''02월'!Q71</f>
        <v>0</v>
      </c>
      <c r="G69" s="74">
        <f t="shared" si="10"/>
        <v>0</v>
      </c>
      <c r="H69" s="12"/>
      <c r="I69" s="13"/>
      <c r="J69" s="14">
        <f t="shared" si="11"/>
        <v>0</v>
      </c>
      <c r="K69" s="78">
        <v>87</v>
      </c>
      <c r="L69" s="16">
        <v>0</v>
      </c>
      <c r="M69" s="87">
        <f t="shared" si="12"/>
        <v>0</v>
      </c>
      <c r="N69" s="12">
        <f t="shared" si="9"/>
        <v>87</v>
      </c>
      <c r="O69" s="80"/>
      <c r="P69" s="14">
        <f t="shared" si="13"/>
        <v>0</v>
      </c>
      <c r="Q69" s="19">
        <f t="shared" si="14"/>
        <v>87</v>
      </c>
      <c r="R69" s="20">
        <f t="shared" si="15"/>
        <v>0</v>
      </c>
      <c r="S69" s="21">
        <f t="shared" si="16"/>
        <v>0</v>
      </c>
      <c r="T69" s="22"/>
      <c r="U69" s="23"/>
    </row>
    <row r="70" spans="2:21" x14ac:dyDescent="0.25">
      <c r="B70" s="106" t="s">
        <v>80</v>
      </c>
      <c r="C70" s="335" t="s">
        <v>217</v>
      </c>
      <c r="D70" s="100"/>
      <c r="E70" s="45">
        <f>+'[1]25''02월'!P72</f>
        <v>87</v>
      </c>
      <c r="F70" s="10">
        <f>+'[1]25''02월'!Q72</f>
        <v>15570</v>
      </c>
      <c r="G70" s="74">
        <f t="shared" si="10"/>
        <v>1354590</v>
      </c>
      <c r="H70" s="12"/>
      <c r="I70" s="13"/>
      <c r="J70" s="14">
        <f t="shared" si="11"/>
        <v>0</v>
      </c>
      <c r="K70" s="78">
        <v>87</v>
      </c>
      <c r="L70" s="16">
        <v>0</v>
      </c>
      <c r="M70" s="87">
        <f t="shared" si="12"/>
        <v>0</v>
      </c>
      <c r="N70" s="12">
        <f t="shared" si="9"/>
        <v>87</v>
      </c>
      <c r="O70" s="80"/>
      <c r="P70" s="14">
        <f t="shared" si="13"/>
        <v>0</v>
      </c>
      <c r="Q70" s="19">
        <f t="shared" si="14"/>
        <v>87</v>
      </c>
      <c r="R70" s="20">
        <f t="shared" si="15"/>
        <v>15570</v>
      </c>
      <c r="S70" s="21">
        <f t="shared" si="16"/>
        <v>1354590</v>
      </c>
      <c r="T70" s="22"/>
      <c r="U70" s="23"/>
    </row>
    <row r="71" spans="2:21" x14ac:dyDescent="0.25">
      <c r="B71" s="106" t="s">
        <v>81</v>
      </c>
      <c r="C71" s="335" t="s">
        <v>217</v>
      </c>
      <c r="D71" s="100"/>
      <c r="E71" s="45">
        <f>+'[1]25''02월'!P73</f>
        <v>87</v>
      </c>
      <c r="F71" s="10">
        <f>+'[1]25''02월'!Q73</f>
        <v>0</v>
      </c>
      <c r="G71" s="74">
        <f t="shared" si="10"/>
        <v>0</v>
      </c>
      <c r="H71" s="12"/>
      <c r="I71" s="13"/>
      <c r="J71" s="14">
        <f t="shared" si="11"/>
        <v>0</v>
      </c>
      <c r="K71" s="78">
        <v>87</v>
      </c>
      <c r="L71" s="16">
        <v>0</v>
      </c>
      <c r="M71" s="87">
        <f t="shared" si="12"/>
        <v>0</v>
      </c>
      <c r="N71" s="12">
        <f t="shared" si="9"/>
        <v>87</v>
      </c>
      <c r="O71" s="80"/>
      <c r="P71" s="14">
        <f t="shared" si="13"/>
        <v>0</v>
      </c>
      <c r="Q71" s="19">
        <f t="shared" si="14"/>
        <v>87</v>
      </c>
      <c r="R71" s="20">
        <f t="shared" si="15"/>
        <v>0</v>
      </c>
      <c r="S71" s="21">
        <f t="shared" si="16"/>
        <v>0</v>
      </c>
      <c r="T71" s="22"/>
      <c r="U71" s="23"/>
    </row>
    <row r="72" spans="2:21" x14ac:dyDescent="0.25">
      <c r="B72" s="24" t="s">
        <v>82</v>
      </c>
      <c r="C72" s="335" t="s">
        <v>217</v>
      </c>
      <c r="D72" s="100"/>
      <c r="E72" s="45">
        <f>+'[1]25''02월'!P74</f>
        <v>5000</v>
      </c>
      <c r="F72" s="10">
        <f>+'[1]25''02월'!Q74</f>
        <v>34</v>
      </c>
      <c r="G72" s="74">
        <f t="shared" si="10"/>
        <v>170000</v>
      </c>
      <c r="H72" s="12"/>
      <c r="I72" s="13"/>
      <c r="J72" s="14">
        <f t="shared" si="11"/>
        <v>0</v>
      </c>
      <c r="K72" s="78">
        <v>5000</v>
      </c>
      <c r="L72" s="16">
        <v>0</v>
      </c>
      <c r="M72" s="87">
        <f t="shared" si="12"/>
        <v>0</v>
      </c>
      <c r="N72" s="12">
        <f t="shared" si="9"/>
        <v>5000</v>
      </c>
      <c r="O72" s="80"/>
      <c r="P72" s="14">
        <f t="shared" si="13"/>
        <v>0</v>
      </c>
      <c r="Q72" s="19">
        <f t="shared" si="14"/>
        <v>5000</v>
      </c>
      <c r="R72" s="20">
        <f t="shared" si="15"/>
        <v>34</v>
      </c>
      <c r="S72" s="21">
        <f t="shared" si="16"/>
        <v>170000</v>
      </c>
      <c r="T72" s="22"/>
      <c r="U72" s="23"/>
    </row>
    <row r="73" spans="2:21" x14ac:dyDescent="0.25">
      <c r="B73" s="24" t="s">
        <v>83</v>
      </c>
      <c r="C73" s="335" t="s">
        <v>219</v>
      </c>
      <c r="D73" s="100"/>
      <c r="E73" s="45">
        <f>+'[1]25''02월'!P75</f>
        <v>104</v>
      </c>
      <c r="F73" s="10">
        <f>+'[1]25''02월'!Q75</f>
        <v>12513</v>
      </c>
      <c r="G73" s="74">
        <f t="shared" si="10"/>
        <v>1301352</v>
      </c>
      <c r="H73" s="12"/>
      <c r="I73" s="13"/>
      <c r="J73" s="14">
        <f t="shared" si="11"/>
        <v>0</v>
      </c>
      <c r="K73" s="78">
        <v>104</v>
      </c>
      <c r="L73" s="16">
        <v>0</v>
      </c>
      <c r="M73" s="87">
        <f t="shared" si="12"/>
        <v>0</v>
      </c>
      <c r="N73" s="12">
        <f t="shared" si="9"/>
        <v>104</v>
      </c>
      <c r="O73" s="80"/>
      <c r="P73" s="14">
        <f>+N73*O73</f>
        <v>0</v>
      </c>
      <c r="Q73" s="19">
        <f t="shared" si="14"/>
        <v>104</v>
      </c>
      <c r="R73" s="20">
        <f t="shared" si="15"/>
        <v>12513</v>
      </c>
      <c r="S73" s="21">
        <f t="shared" si="16"/>
        <v>1301352</v>
      </c>
      <c r="T73" s="22"/>
      <c r="U73" s="23"/>
    </row>
    <row r="74" spans="2:21" x14ac:dyDescent="0.25">
      <c r="B74" s="24" t="s">
        <v>84</v>
      </c>
      <c r="C74" s="335" t="s">
        <v>219</v>
      </c>
      <c r="D74" s="100"/>
      <c r="E74" s="45">
        <f>+'[1]25''02월'!P76</f>
        <v>104</v>
      </c>
      <c r="F74" s="10">
        <f>+'[1]25''02월'!Q76</f>
        <v>721</v>
      </c>
      <c r="G74" s="74">
        <f t="shared" si="10"/>
        <v>74984</v>
      </c>
      <c r="H74" s="12"/>
      <c r="I74" s="13"/>
      <c r="J74" s="14">
        <f t="shared" si="11"/>
        <v>0</v>
      </c>
      <c r="K74" s="78">
        <v>104</v>
      </c>
      <c r="L74" s="16">
        <v>0</v>
      </c>
      <c r="M74" s="87">
        <f t="shared" si="12"/>
        <v>0</v>
      </c>
      <c r="N74" s="12">
        <f t="shared" si="9"/>
        <v>104</v>
      </c>
      <c r="O74" s="80"/>
      <c r="P74" s="14">
        <f>+N74*O74</f>
        <v>0</v>
      </c>
      <c r="Q74" s="19">
        <f t="shared" si="14"/>
        <v>104</v>
      </c>
      <c r="R74" s="20">
        <f t="shared" si="15"/>
        <v>721</v>
      </c>
      <c r="S74" s="21">
        <f t="shared" si="16"/>
        <v>74984</v>
      </c>
      <c r="T74" s="22"/>
      <c r="U74" s="23"/>
    </row>
    <row r="75" spans="2:21" x14ac:dyDescent="0.3">
      <c r="B75" s="27" t="s">
        <v>85</v>
      </c>
      <c r="C75" s="335" t="s">
        <v>220</v>
      </c>
      <c r="D75" s="100"/>
      <c r="E75" s="45">
        <f>+'[1]25''02월'!P77</f>
        <v>29700</v>
      </c>
      <c r="F75" s="10">
        <f>+'[1]25''02월'!Q77</f>
        <v>1</v>
      </c>
      <c r="G75" s="74">
        <f t="shared" si="10"/>
        <v>29700</v>
      </c>
      <c r="H75" s="12"/>
      <c r="I75" s="13"/>
      <c r="J75" s="14">
        <f t="shared" si="11"/>
        <v>0</v>
      </c>
      <c r="K75" s="78">
        <v>29700</v>
      </c>
      <c r="L75" s="16">
        <v>1</v>
      </c>
      <c r="M75" s="87">
        <f t="shared" si="12"/>
        <v>29700</v>
      </c>
      <c r="N75" s="12">
        <f t="shared" si="9"/>
        <v>29700</v>
      </c>
      <c r="O75" s="80"/>
      <c r="P75" s="14">
        <f t="shared" ref="P75:P89" si="17">+N75*O75</f>
        <v>0</v>
      </c>
      <c r="Q75" s="19">
        <f t="shared" si="14"/>
        <v>29700</v>
      </c>
      <c r="R75" s="20">
        <f t="shared" si="15"/>
        <v>0</v>
      </c>
      <c r="S75" s="21">
        <f t="shared" si="16"/>
        <v>0</v>
      </c>
      <c r="T75" s="22"/>
      <c r="U75" s="23"/>
    </row>
    <row r="76" spans="2:21" x14ac:dyDescent="0.3">
      <c r="B76" s="153" t="s">
        <v>86</v>
      </c>
      <c r="C76" s="335" t="s">
        <v>220</v>
      </c>
      <c r="D76" s="100"/>
      <c r="E76" s="45">
        <f>+'[1]25''02월'!P78</f>
        <v>55000</v>
      </c>
      <c r="F76" s="10">
        <f>+'[1]25''02월'!Q78</f>
        <v>2</v>
      </c>
      <c r="G76" s="74">
        <f t="shared" si="10"/>
        <v>110000</v>
      </c>
      <c r="H76" s="12"/>
      <c r="I76" s="13"/>
      <c r="J76" s="14">
        <f t="shared" si="11"/>
        <v>0</v>
      </c>
      <c r="K76" s="78">
        <v>55000</v>
      </c>
      <c r="L76" s="16">
        <v>0</v>
      </c>
      <c r="M76" s="87">
        <f t="shared" si="12"/>
        <v>0</v>
      </c>
      <c r="N76" s="12"/>
      <c r="O76" s="80"/>
      <c r="P76" s="14">
        <f t="shared" si="17"/>
        <v>0</v>
      </c>
      <c r="Q76" s="19">
        <f t="shared" si="14"/>
        <v>55000</v>
      </c>
      <c r="R76" s="20">
        <f t="shared" si="15"/>
        <v>2</v>
      </c>
      <c r="S76" s="21">
        <f t="shared" si="16"/>
        <v>110000</v>
      </c>
      <c r="T76" s="22"/>
      <c r="U76" s="23"/>
    </row>
    <row r="77" spans="2:21" x14ac:dyDescent="0.3">
      <c r="B77" s="153" t="s">
        <v>87</v>
      </c>
      <c r="C77" s="335" t="s">
        <v>220</v>
      </c>
      <c r="D77" s="100"/>
      <c r="E77" s="45">
        <f>+'[1]25''02월'!P80</f>
        <v>55000</v>
      </c>
      <c r="F77" s="10">
        <f>+'[1]25''02월'!Q80</f>
        <v>4</v>
      </c>
      <c r="G77" s="74">
        <f t="shared" si="10"/>
        <v>220000</v>
      </c>
      <c r="H77" s="12"/>
      <c r="I77" s="13"/>
      <c r="J77" s="14">
        <f t="shared" si="11"/>
        <v>0</v>
      </c>
      <c r="K77" s="78">
        <v>55000</v>
      </c>
      <c r="L77" s="16">
        <v>0</v>
      </c>
      <c r="M77" s="87">
        <f t="shared" si="12"/>
        <v>0</v>
      </c>
      <c r="N77" s="12"/>
      <c r="O77" s="80"/>
      <c r="P77" s="14">
        <f t="shared" si="17"/>
        <v>0</v>
      </c>
      <c r="Q77" s="19">
        <f t="shared" si="14"/>
        <v>55000</v>
      </c>
      <c r="R77" s="20">
        <f t="shared" si="15"/>
        <v>4</v>
      </c>
      <c r="S77" s="21">
        <f t="shared" si="16"/>
        <v>220000</v>
      </c>
      <c r="T77" s="22"/>
      <c r="U77" s="23"/>
    </row>
    <row r="78" spans="2:21" x14ac:dyDescent="0.3">
      <c r="B78" s="153" t="s">
        <v>88</v>
      </c>
      <c r="C78" s="335" t="s">
        <v>220</v>
      </c>
      <c r="D78" s="100"/>
      <c r="E78" s="45">
        <f>+'[1]25''02월'!P82</f>
        <v>4125</v>
      </c>
      <c r="F78" s="10">
        <f>+'[1]25''02월'!Q82</f>
        <v>37</v>
      </c>
      <c r="G78" s="74">
        <f t="shared" si="10"/>
        <v>152625</v>
      </c>
      <c r="H78" s="12"/>
      <c r="I78" s="13"/>
      <c r="J78" s="14">
        <f t="shared" si="11"/>
        <v>0</v>
      </c>
      <c r="K78" s="78">
        <v>4125</v>
      </c>
      <c r="L78" s="16">
        <v>6</v>
      </c>
      <c r="M78" s="87">
        <f t="shared" si="12"/>
        <v>24750</v>
      </c>
      <c r="N78" s="12"/>
      <c r="O78" s="80"/>
      <c r="P78" s="14">
        <f t="shared" si="17"/>
        <v>0</v>
      </c>
      <c r="Q78" s="19">
        <f t="shared" si="14"/>
        <v>4125</v>
      </c>
      <c r="R78" s="20">
        <f t="shared" si="15"/>
        <v>31</v>
      </c>
      <c r="S78" s="21">
        <f t="shared" si="16"/>
        <v>127875</v>
      </c>
      <c r="T78" s="22"/>
      <c r="U78" s="23"/>
    </row>
    <row r="79" spans="2:21" x14ac:dyDescent="0.3">
      <c r="B79" s="107" t="s">
        <v>222</v>
      </c>
      <c r="C79" s="335" t="s">
        <v>221</v>
      </c>
      <c r="D79" s="100"/>
      <c r="E79" s="45">
        <f>+'[1]25''02월'!P83</f>
        <v>55000</v>
      </c>
      <c r="F79" s="10">
        <f>+'[1]25''02월'!Q83</f>
        <v>3</v>
      </c>
      <c r="G79" s="74">
        <f t="shared" si="10"/>
        <v>165000</v>
      </c>
      <c r="H79" s="12"/>
      <c r="I79" s="13"/>
      <c r="J79" s="14">
        <f t="shared" si="11"/>
        <v>0</v>
      </c>
      <c r="K79" s="78">
        <v>55000</v>
      </c>
      <c r="L79" s="16">
        <v>0</v>
      </c>
      <c r="M79" s="87">
        <f t="shared" si="12"/>
        <v>0</v>
      </c>
      <c r="N79" s="12"/>
      <c r="O79" s="80"/>
      <c r="P79" s="14">
        <f t="shared" si="17"/>
        <v>0</v>
      </c>
      <c r="Q79" s="19">
        <f t="shared" si="14"/>
        <v>55000</v>
      </c>
      <c r="R79" s="20">
        <f t="shared" si="15"/>
        <v>3</v>
      </c>
      <c r="S79" s="21">
        <f t="shared" si="16"/>
        <v>165000</v>
      </c>
      <c r="T79" s="22"/>
      <c r="U79" s="23"/>
    </row>
    <row r="80" spans="2:21" x14ac:dyDescent="0.3">
      <c r="B80" s="27" t="s">
        <v>90</v>
      </c>
      <c r="C80" s="335" t="s">
        <v>221</v>
      </c>
      <c r="D80" s="100"/>
      <c r="E80" s="45">
        <f>+'[1]25''02월'!P84</f>
        <v>55000</v>
      </c>
      <c r="F80" s="10">
        <f>+'[1]25''02월'!Q84</f>
        <v>1</v>
      </c>
      <c r="G80" s="74">
        <f t="shared" si="10"/>
        <v>55000</v>
      </c>
      <c r="H80" s="12"/>
      <c r="I80" s="13"/>
      <c r="J80" s="14">
        <f t="shared" si="11"/>
        <v>0</v>
      </c>
      <c r="K80" s="78">
        <v>55000</v>
      </c>
      <c r="L80" s="16">
        <v>0</v>
      </c>
      <c r="M80" s="87">
        <f t="shared" si="12"/>
        <v>0</v>
      </c>
      <c r="N80" s="12">
        <f t="shared" si="9"/>
        <v>55000</v>
      </c>
      <c r="O80" s="80"/>
      <c r="P80" s="14">
        <f t="shared" si="17"/>
        <v>0</v>
      </c>
      <c r="Q80" s="19">
        <f t="shared" si="14"/>
        <v>55000</v>
      </c>
      <c r="R80" s="20">
        <f t="shared" si="15"/>
        <v>1</v>
      </c>
      <c r="S80" s="21">
        <f t="shared" si="16"/>
        <v>55000</v>
      </c>
      <c r="T80" s="22"/>
      <c r="U80" s="23"/>
    </row>
    <row r="81" spans="2:21" x14ac:dyDescent="0.3">
      <c r="B81" s="27" t="s">
        <v>91</v>
      </c>
      <c r="C81" s="335" t="s">
        <v>221</v>
      </c>
      <c r="D81" s="100"/>
      <c r="E81" s="45">
        <f>+'[1]25''02월'!P85</f>
        <v>55000</v>
      </c>
      <c r="F81" s="10">
        <f>+'[1]25''02월'!Q85</f>
        <v>3</v>
      </c>
      <c r="G81" s="74">
        <f t="shared" si="10"/>
        <v>165000</v>
      </c>
      <c r="H81" s="12"/>
      <c r="I81" s="13"/>
      <c r="J81" s="14">
        <f t="shared" si="11"/>
        <v>0</v>
      </c>
      <c r="K81" s="78">
        <v>55000</v>
      </c>
      <c r="L81" s="16">
        <v>0</v>
      </c>
      <c r="M81" s="87">
        <f t="shared" si="12"/>
        <v>0</v>
      </c>
      <c r="N81" s="12">
        <f t="shared" si="9"/>
        <v>55000</v>
      </c>
      <c r="O81" s="80"/>
      <c r="P81" s="14">
        <f t="shared" si="17"/>
        <v>0</v>
      </c>
      <c r="Q81" s="19">
        <f t="shared" si="14"/>
        <v>55000</v>
      </c>
      <c r="R81" s="20">
        <f t="shared" si="15"/>
        <v>3</v>
      </c>
      <c r="S81" s="21">
        <f t="shared" si="16"/>
        <v>165000</v>
      </c>
      <c r="T81" s="22"/>
      <c r="U81" s="23"/>
    </row>
    <row r="82" spans="2:21" x14ac:dyDescent="0.3">
      <c r="B82" s="27" t="s">
        <v>92</v>
      </c>
      <c r="C82" s="335" t="s">
        <v>221</v>
      </c>
      <c r="D82" s="100"/>
      <c r="E82" s="45">
        <f>+'[1]25''02월'!P86</f>
        <v>55000</v>
      </c>
      <c r="F82" s="10">
        <f>+'[1]25''02월'!Q86</f>
        <v>1</v>
      </c>
      <c r="G82" s="74">
        <f t="shared" si="10"/>
        <v>55000</v>
      </c>
      <c r="H82" s="12"/>
      <c r="I82" s="13"/>
      <c r="J82" s="14">
        <f t="shared" si="11"/>
        <v>0</v>
      </c>
      <c r="K82" s="78">
        <v>55000</v>
      </c>
      <c r="L82" s="16">
        <v>0</v>
      </c>
      <c r="M82" s="87">
        <f t="shared" si="12"/>
        <v>0</v>
      </c>
      <c r="N82" s="12">
        <f t="shared" si="9"/>
        <v>55000</v>
      </c>
      <c r="O82" s="80"/>
      <c r="P82" s="14">
        <f t="shared" si="17"/>
        <v>0</v>
      </c>
      <c r="Q82" s="19">
        <f t="shared" si="14"/>
        <v>55000</v>
      </c>
      <c r="R82" s="20">
        <f t="shared" si="15"/>
        <v>1</v>
      </c>
      <c r="S82" s="21">
        <f t="shared" si="16"/>
        <v>55000</v>
      </c>
      <c r="T82" s="22"/>
      <c r="U82" s="23"/>
    </row>
    <row r="83" spans="2:21" x14ac:dyDescent="0.3">
      <c r="B83" s="153" t="s">
        <v>93</v>
      </c>
      <c r="C83" s="335" t="s">
        <v>221</v>
      </c>
      <c r="D83" s="100"/>
      <c r="E83" s="45">
        <f>+'[1]25''02월'!P87</f>
        <v>2750</v>
      </c>
      <c r="F83" s="10">
        <f>+'[1]25''02월'!Q87</f>
        <v>39</v>
      </c>
      <c r="G83" s="74">
        <f t="shared" si="10"/>
        <v>107250</v>
      </c>
      <c r="H83" s="12"/>
      <c r="I83" s="13"/>
      <c r="J83" s="14">
        <f t="shared" si="11"/>
        <v>0</v>
      </c>
      <c r="K83" s="78">
        <v>2750</v>
      </c>
      <c r="L83" s="16">
        <v>11</v>
      </c>
      <c r="M83" s="87">
        <f t="shared" si="12"/>
        <v>30250</v>
      </c>
      <c r="N83" s="12"/>
      <c r="O83" s="80"/>
      <c r="P83" s="14">
        <f t="shared" si="17"/>
        <v>0</v>
      </c>
      <c r="Q83" s="19">
        <f t="shared" si="14"/>
        <v>2750</v>
      </c>
      <c r="R83" s="20">
        <f t="shared" si="15"/>
        <v>28</v>
      </c>
      <c r="S83" s="21">
        <f t="shared" si="16"/>
        <v>77000</v>
      </c>
      <c r="T83" s="22"/>
      <c r="U83" s="23"/>
    </row>
    <row r="84" spans="2:21" x14ac:dyDescent="0.25">
      <c r="B84" s="24" t="s">
        <v>94</v>
      </c>
      <c r="C84" s="335" t="s">
        <v>221</v>
      </c>
      <c r="D84" s="100"/>
      <c r="E84" s="45">
        <f>+'[1]25''02월'!P88</f>
        <v>11000</v>
      </c>
      <c r="F84" s="10">
        <f>+'[1]25''02월'!Q88</f>
        <v>10</v>
      </c>
      <c r="G84" s="74">
        <f t="shared" si="10"/>
        <v>110000</v>
      </c>
      <c r="H84" s="101">
        <v>11000</v>
      </c>
      <c r="I84" s="102">
        <v>10</v>
      </c>
      <c r="J84" s="14">
        <f t="shared" si="11"/>
        <v>110000</v>
      </c>
      <c r="K84" s="78">
        <v>11000</v>
      </c>
      <c r="L84" s="108">
        <v>14</v>
      </c>
      <c r="M84" s="87">
        <f t="shared" si="12"/>
        <v>154000</v>
      </c>
      <c r="N84" s="101">
        <f t="shared" si="9"/>
        <v>11000</v>
      </c>
      <c r="O84" s="104"/>
      <c r="P84" s="14">
        <f t="shared" si="17"/>
        <v>0</v>
      </c>
      <c r="Q84" s="19">
        <f t="shared" si="14"/>
        <v>11000</v>
      </c>
      <c r="R84" s="20">
        <f t="shared" si="15"/>
        <v>6</v>
      </c>
      <c r="S84" s="21">
        <f t="shared" si="16"/>
        <v>66000</v>
      </c>
      <c r="T84" s="22"/>
      <c r="U84" s="23"/>
    </row>
    <row r="85" spans="2:21" x14ac:dyDescent="0.25">
      <c r="B85" s="24" t="s">
        <v>95</v>
      </c>
      <c r="C85" s="335" t="s">
        <v>221</v>
      </c>
      <c r="D85" s="100"/>
      <c r="E85" s="45">
        <f>+'[1]25''02월'!P89</f>
        <v>11000</v>
      </c>
      <c r="F85" s="10">
        <f>+'[1]25''02월'!Q89</f>
        <v>15</v>
      </c>
      <c r="G85" s="74">
        <f t="shared" si="10"/>
        <v>165000</v>
      </c>
      <c r="H85" s="101">
        <v>11000</v>
      </c>
      <c r="I85" s="102">
        <v>5</v>
      </c>
      <c r="J85" s="14">
        <f t="shared" si="11"/>
        <v>55000</v>
      </c>
      <c r="K85" s="78">
        <v>11000</v>
      </c>
      <c r="L85" s="108">
        <v>14</v>
      </c>
      <c r="M85" s="87">
        <f t="shared" si="12"/>
        <v>154000</v>
      </c>
      <c r="N85" s="101">
        <f t="shared" si="9"/>
        <v>11000</v>
      </c>
      <c r="O85" s="104"/>
      <c r="P85" s="14">
        <f t="shared" si="17"/>
        <v>0</v>
      </c>
      <c r="Q85" s="19">
        <f t="shared" si="14"/>
        <v>11000</v>
      </c>
      <c r="R85" s="20">
        <f t="shared" si="15"/>
        <v>6</v>
      </c>
      <c r="S85" s="21">
        <f t="shared" si="16"/>
        <v>66000</v>
      </c>
      <c r="T85" s="22"/>
      <c r="U85" s="23"/>
    </row>
    <row r="86" spans="2:21" x14ac:dyDescent="0.25">
      <c r="B86" s="24" t="s">
        <v>96</v>
      </c>
      <c r="C86" s="335" t="s">
        <v>221</v>
      </c>
      <c r="D86" s="100"/>
      <c r="E86" s="45">
        <f>+'[1]25''02월'!P90</f>
        <v>11000</v>
      </c>
      <c r="F86" s="10">
        <f>+'[1]25''02월'!Q90</f>
        <v>9</v>
      </c>
      <c r="G86" s="74">
        <f t="shared" si="10"/>
        <v>99000</v>
      </c>
      <c r="H86" s="101">
        <v>11000</v>
      </c>
      <c r="I86" s="102">
        <v>5</v>
      </c>
      <c r="J86" s="14">
        <f t="shared" si="11"/>
        <v>55000</v>
      </c>
      <c r="K86" s="78">
        <v>11000</v>
      </c>
      <c r="L86" s="108">
        <v>11</v>
      </c>
      <c r="M86" s="87">
        <f t="shared" si="12"/>
        <v>121000</v>
      </c>
      <c r="N86" s="101">
        <f t="shared" si="9"/>
        <v>11000</v>
      </c>
      <c r="O86" s="104"/>
      <c r="P86" s="14">
        <f t="shared" si="17"/>
        <v>0</v>
      </c>
      <c r="Q86" s="19">
        <f t="shared" si="14"/>
        <v>11000</v>
      </c>
      <c r="R86" s="20">
        <f t="shared" si="15"/>
        <v>3</v>
      </c>
      <c r="S86" s="21">
        <f t="shared" si="16"/>
        <v>33000</v>
      </c>
      <c r="T86" s="22"/>
      <c r="U86" s="23"/>
    </row>
    <row r="87" spans="2:21" x14ac:dyDescent="0.25">
      <c r="B87" s="24" t="s">
        <v>97</v>
      </c>
      <c r="C87" s="335" t="s">
        <v>221</v>
      </c>
      <c r="D87" s="100"/>
      <c r="E87" s="45">
        <f>+'[1]25''02월'!P91</f>
        <v>22000</v>
      </c>
      <c r="F87" s="10">
        <f>+'[1]25''02월'!Q91</f>
        <v>15</v>
      </c>
      <c r="G87" s="74">
        <f t="shared" si="10"/>
        <v>330000</v>
      </c>
      <c r="H87" s="12"/>
      <c r="I87" s="13"/>
      <c r="J87" s="14">
        <f t="shared" si="11"/>
        <v>0</v>
      </c>
      <c r="K87" s="78">
        <v>22000</v>
      </c>
      <c r="L87" s="16">
        <v>4</v>
      </c>
      <c r="M87" s="87">
        <f t="shared" si="12"/>
        <v>88000</v>
      </c>
      <c r="N87" s="12">
        <f t="shared" si="9"/>
        <v>22000</v>
      </c>
      <c r="O87" s="80"/>
      <c r="P87" s="14">
        <f t="shared" si="17"/>
        <v>0</v>
      </c>
      <c r="Q87" s="19">
        <f t="shared" si="14"/>
        <v>22000</v>
      </c>
      <c r="R87" s="20">
        <f t="shared" si="15"/>
        <v>11</v>
      </c>
      <c r="S87" s="21">
        <f t="shared" si="16"/>
        <v>242000</v>
      </c>
      <c r="T87" s="22"/>
      <c r="U87" s="23"/>
    </row>
    <row r="88" spans="2:21" x14ac:dyDescent="0.25">
      <c r="B88" s="85" t="s">
        <v>98</v>
      </c>
      <c r="C88" s="335" t="s">
        <v>221</v>
      </c>
      <c r="D88" s="100"/>
      <c r="E88" s="45">
        <f>+'[1]25''02월'!P92</f>
        <v>14850</v>
      </c>
      <c r="F88" s="10">
        <f>+'[1]25''02월'!Q92</f>
        <v>29</v>
      </c>
      <c r="G88" s="74">
        <f t="shared" si="10"/>
        <v>430650</v>
      </c>
      <c r="H88" s="12"/>
      <c r="I88" s="13"/>
      <c r="J88" s="14">
        <f t="shared" si="11"/>
        <v>0</v>
      </c>
      <c r="K88" s="78">
        <v>14850</v>
      </c>
      <c r="L88" s="16">
        <v>0</v>
      </c>
      <c r="M88" s="87">
        <f t="shared" si="12"/>
        <v>0</v>
      </c>
      <c r="N88" s="12">
        <f t="shared" si="9"/>
        <v>14850</v>
      </c>
      <c r="O88" s="80"/>
      <c r="P88" s="14">
        <f t="shared" si="17"/>
        <v>0</v>
      </c>
      <c r="Q88" s="19">
        <f t="shared" si="14"/>
        <v>14850</v>
      </c>
      <c r="R88" s="20">
        <f t="shared" si="15"/>
        <v>29</v>
      </c>
      <c r="S88" s="21">
        <f t="shared" si="16"/>
        <v>430650</v>
      </c>
      <c r="T88" s="22"/>
      <c r="U88" s="23"/>
    </row>
    <row r="89" spans="2:21" x14ac:dyDescent="0.25">
      <c r="B89" s="85" t="s">
        <v>99</v>
      </c>
      <c r="C89" s="334" t="s">
        <v>223</v>
      </c>
      <c r="D89" s="100"/>
      <c r="E89" s="45">
        <f>+'[1]25''02월'!P93</f>
        <v>29333</v>
      </c>
      <c r="F89" s="10">
        <f>+'[1]25''02월'!Q93</f>
        <v>23</v>
      </c>
      <c r="G89" s="74">
        <f t="shared" si="10"/>
        <v>674659</v>
      </c>
      <c r="H89" s="101"/>
      <c r="I89" s="102"/>
      <c r="J89" s="14">
        <f t="shared" si="11"/>
        <v>0</v>
      </c>
      <c r="K89" s="78">
        <v>29333</v>
      </c>
      <c r="L89" s="16">
        <v>8</v>
      </c>
      <c r="M89" s="109">
        <f t="shared" si="12"/>
        <v>234664</v>
      </c>
      <c r="N89" s="101">
        <f t="shared" si="9"/>
        <v>29333</v>
      </c>
      <c r="O89" s="104"/>
      <c r="P89" s="14">
        <f t="shared" si="17"/>
        <v>0</v>
      </c>
      <c r="Q89" s="19">
        <f t="shared" si="14"/>
        <v>29333</v>
      </c>
      <c r="R89" s="20">
        <f t="shared" si="15"/>
        <v>15</v>
      </c>
      <c r="S89" s="21">
        <f t="shared" si="16"/>
        <v>439995</v>
      </c>
      <c r="T89" s="22"/>
      <c r="U89" s="23"/>
    </row>
    <row r="90" spans="2:21" x14ac:dyDescent="0.25">
      <c r="B90" s="24" t="s">
        <v>100</v>
      </c>
      <c r="C90" s="335" t="s">
        <v>224</v>
      </c>
      <c r="D90" s="100"/>
      <c r="E90" s="45">
        <f>+'[1]25''02월'!P94</f>
        <v>75000</v>
      </c>
      <c r="F90" s="10">
        <f>+'[1]25''02월'!Q94</f>
        <v>1</v>
      </c>
      <c r="G90" s="74">
        <f t="shared" si="10"/>
        <v>75000</v>
      </c>
      <c r="H90" s="12"/>
      <c r="I90" s="13"/>
      <c r="J90" s="14">
        <f t="shared" si="11"/>
        <v>0</v>
      </c>
      <c r="K90" s="78">
        <v>75000</v>
      </c>
      <c r="L90" s="16">
        <v>0</v>
      </c>
      <c r="M90" s="87">
        <f t="shared" si="12"/>
        <v>0</v>
      </c>
      <c r="N90" s="12">
        <f t="shared" si="9"/>
        <v>75000</v>
      </c>
      <c r="O90" s="80"/>
      <c r="P90" s="14">
        <f t="shared" si="13"/>
        <v>0</v>
      </c>
      <c r="Q90" s="19">
        <f t="shared" si="14"/>
        <v>75000</v>
      </c>
      <c r="R90" s="20">
        <f t="shared" si="15"/>
        <v>1</v>
      </c>
      <c r="S90" s="21">
        <f t="shared" si="16"/>
        <v>75000</v>
      </c>
      <c r="T90" s="22"/>
      <c r="U90" s="23"/>
    </row>
    <row r="91" spans="2:21" x14ac:dyDescent="0.25">
      <c r="B91" s="24" t="s">
        <v>101</v>
      </c>
      <c r="C91" s="335" t="s">
        <v>224</v>
      </c>
      <c r="D91" s="100"/>
      <c r="E91" s="45">
        <f>+'[1]25''02월'!P95</f>
        <v>75000</v>
      </c>
      <c r="F91" s="10">
        <f>+'[1]25''02월'!Q95</f>
        <v>0</v>
      </c>
      <c r="G91" s="74">
        <f t="shared" si="10"/>
        <v>0</v>
      </c>
      <c r="H91" s="12"/>
      <c r="I91" s="13"/>
      <c r="J91" s="14">
        <f t="shared" si="11"/>
        <v>0</v>
      </c>
      <c r="K91" s="78">
        <v>75000</v>
      </c>
      <c r="L91" s="16">
        <v>0</v>
      </c>
      <c r="M91" s="87">
        <f t="shared" si="12"/>
        <v>0</v>
      </c>
      <c r="N91" s="12">
        <f t="shared" si="9"/>
        <v>75000</v>
      </c>
      <c r="O91" s="80"/>
      <c r="P91" s="14">
        <f t="shared" si="13"/>
        <v>0</v>
      </c>
      <c r="Q91" s="19">
        <f t="shared" si="14"/>
        <v>75000</v>
      </c>
      <c r="R91" s="20">
        <f t="shared" si="15"/>
        <v>0</v>
      </c>
      <c r="S91" s="21">
        <f t="shared" si="16"/>
        <v>0</v>
      </c>
      <c r="T91" s="22"/>
      <c r="U91" s="23"/>
    </row>
    <row r="92" spans="2:21" x14ac:dyDescent="0.25">
      <c r="B92" s="24" t="s">
        <v>102</v>
      </c>
      <c r="C92" s="335" t="s">
        <v>224</v>
      </c>
      <c r="D92" s="100"/>
      <c r="E92" s="45">
        <v>89000</v>
      </c>
      <c r="F92" s="10">
        <f>+'[1]25''02월'!Q96</f>
        <v>0</v>
      </c>
      <c r="G92" s="74">
        <f t="shared" si="10"/>
        <v>0</v>
      </c>
      <c r="H92" s="12"/>
      <c r="I92" s="13"/>
      <c r="J92" s="14">
        <f t="shared" si="11"/>
        <v>0</v>
      </c>
      <c r="K92" s="78">
        <v>89000</v>
      </c>
      <c r="L92" s="16">
        <v>0</v>
      </c>
      <c r="M92" s="87">
        <f t="shared" si="12"/>
        <v>0</v>
      </c>
      <c r="N92" s="12">
        <f t="shared" si="9"/>
        <v>89000</v>
      </c>
      <c r="O92" s="80"/>
      <c r="P92" s="14">
        <f t="shared" si="13"/>
        <v>0</v>
      </c>
      <c r="Q92" s="19">
        <f t="shared" si="14"/>
        <v>89000</v>
      </c>
      <c r="R92" s="20">
        <f t="shared" si="15"/>
        <v>0</v>
      </c>
      <c r="S92" s="21">
        <f t="shared" si="16"/>
        <v>0</v>
      </c>
      <c r="T92" s="22"/>
      <c r="U92" s="23"/>
    </row>
    <row r="93" spans="2:21" ht="16.5" customHeight="1" x14ac:dyDescent="0.25">
      <c r="B93" s="24" t="s">
        <v>103</v>
      </c>
      <c r="C93" s="335" t="s">
        <v>225</v>
      </c>
      <c r="D93" s="100"/>
      <c r="E93" s="45">
        <f>+'[1]25''02월'!P97</f>
        <v>44000</v>
      </c>
      <c r="F93" s="10">
        <f>+'[1]25''02월'!Q97</f>
        <v>1</v>
      </c>
      <c r="G93" s="74">
        <f t="shared" si="10"/>
        <v>44000</v>
      </c>
      <c r="H93" s="12"/>
      <c r="I93" s="13"/>
      <c r="J93" s="14">
        <f t="shared" si="11"/>
        <v>0</v>
      </c>
      <c r="K93" s="78">
        <v>44000</v>
      </c>
      <c r="L93" s="16">
        <v>0</v>
      </c>
      <c r="M93" s="87">
        <f t="shared" si="12"/>
        <v>0</v>
      </c>
      <c r="N93" s="12">
        <f t="shared" si="9"/>
        <v>44000</v>
      </c>
      <c r="O93" s="80"/>
      <c r="P93" s="14">
        <f t="shared" si="13"/>
        <v>0</v>
      </c>
      <c r="Q93" s="19">
        <f t="shared" si="14"/>
        <v>44000</v>
      </c>
      <c r="R93" s="20">
        <f t="shared" si="15"/>
        <v>1</v>
      </c>
      <c r="S93" s="21">
        <f t="shared" si="16"/>
        <v>44000</v>
      </c>
      <c r="T93" s="22"/>
      <c r="U93" s="23"/>
    </row>
    <row r="94" spans="2:21" x14ac:dyDescent="0.25">
      <c r="B94" s="24" t="s">
        <v>104</v>
      </c>
      <c r="C94" s="335" t="s">
        <v>225</v>
      </c>
      <c r="D94" s="100"/>
      <c r="E94" s="45">
        <f>+'[1]25''02월'!P98</f>
        <v>44000</v>
      </c>
      <c r="F94" s="10">
        <f>+'[1]25''02월'!Q98</f>
        <v>1</v>
      </c>
      <c r="G94" s="74">
        <f t="shared" si="10"/>
        <v>44000</v>
      </c>
      <c r="H94" s="12"/>
      <c r="I94" s="13"/>
      <c r="J94" s="14">
        <f t="shared" si="11"/>
        <v>0</v>
      </c>
      <c r="K94" s="78">
        <v>44000</v>
      </c>
      <c r="L94" s="16">
        <v>0</v>
      </c>
      <c r="M94" s="87">
        <f t="shared" si="12"/>
        <v>0</v>
      </c>
      <c r="N94" s="12">
        <f t="shared" si="9"/>
        <v>44000</v>
      </c>
      <c r="O94" s="80"/>
      <c r="P94" s="14">
        <f t="shared" si="13"/>
        <v>0</v>
      </c>
      <c r="Q94" s="19">
        <f t="shared" si="14"/>
        <v>44000</v>
      </c>
      <c r="R94" s="20">
        <f t="shared" si="15"/>
        <v>1</v>
      </c>
      <c r="S94" s="21">
        <f t="shared" si="16"/>
        <v>44000</v>
      </c>
      <c r="T94" s="22"/>
      <c r="U94" s="23"/>
    </row>
    <row r="95" spans="2:21" x14ac:dyDescent="0.25">
      <c r="B95" s="24" t="s">
        <v>105</v>
      </c>
      <c r="C95" s="335" t="s">
        <v>225</v>
      </c>
      <c r="D95" s="100"/>
      <c r="E95" s="45">
        <f>+'[1]25''02월'!P99</f>
        <v>44000</v>
      </c>
      <c r="F95" s="10">
        <f>+'[1]25''02월'!Q99</f>
        <v>0</v>
      </c>
      <c r="G95" s="74">
        <f t="shared" si="10"/>
        <v>0</v>
      </c>
      <c r="H95" s="12"/>
      <c r="I95" s="13"/>
      <c r="J95" s="14">
        <f t="shared" si="11"/>
        <v>0</v>
      </c>
      <c r="K95" s="78">
        <v>44000</v>
      </c>
      <c r="L95" s="16">
        <v>0</v>
      </c>
      <c r="M95" s="87">
        <f t="shared" si="12"/>
        <v>0</v>
      </c>
      <c r="N95" s="12">
        <f t="shared" si="9"/>
        <v>44000</v>
      </c>
      <c r="O95" s="80"/>
      <c r="P95" s="14">
        <f t="shared" si="13"/>
        <v>0</v>
      </c>
      <c r="Q95" s="19">
        <f t="shared" si="14"/>
        <v>44000</v>
      </c>
      <c r="R95" s="20">
        <f t="shared" si="15"/>
        <v>0</v>
      </c>
      <c r="S95" s="21">
        <f t="shared" si="16"/>
        <v>0</v>
      </c>
      <c r="T95" s="22"/>
      <c r="U95" s="23"/>
    </row>
    <row r="96" spans="2:21" x14ac:dyDescent="0.25">
      <c r="B96" s="24" t="s">
        <v>106</v>
      </c>
      <c r="C96" s="335" t="s">
        <v>225</v>
      </c>
      <c r="D96" s="100"/>
      <c r="E96" s="45">
        <f>+'[1]25''02월'!P100</f>
        <v>44000</v>
      </c>
      <c r="F96" s="10">
        <f>+'[1]25''02월'!Q100</f>
        <v>0</v>
      </c>
      <c r="G96" s="74">
        <f t="shared" si="10"/>
        <v>0</v>
      </c>
      <c r="H96" s="12"/>
      <c r="I96" s="13"/>
      <c r="J96" s="14">
        <f t="shared" si="11"/>
        <v>0</v>
      </c>
      <c r="K96" s="78">
        <v>44000</v>
      </c>
      <c r="L96" s="16">
        <v>0</v>
      </c>
      <c r="M96" s="87">
        <f t="shared" si="12"/>
        <v>0</v>
      </c>
      <c r="N96" s="12">
        <f t="shared" si="9"/>
        <v>44000</v>
      </c>
      <c r="O96" s="80"/>
      <c r="P96" s="14">
        <f t="shared" si="13"/>
        <v>0</v>
      </c>
      <c r="Q96" s="19">
        <f t="shared" si="14"/>
        <v>44000</v>
      </c>
      <c r="R96" s="20">
        <f t="shared" si="15"/>
        <v>0</v>
      </c>
      <c r="S96" s="21">
        <f t="shared" si="16"/>
        <v>0</v>
      </c>
      <c r="T96" s="22"/>
      <c r="U96" s="23"/>
    </row>
    <row r="97" spans="2:21" x14ac:dyDescent="0.25">
      <c r="B97" s="24" t="s">
        <v>108</v>
      </c>
      <c r="C97" s="335" t="s">
        <v>225</v>
      </c>
      <c r="D97" s="100"/>
      <c r="E97" s="45">
        <f>+'[1]25''02월'!P102</f>
        <v>73333</v>
      </c>
      <c r="F97" s="10">
        <f>+'[1]25''02월'!Q102</f>
        <v>3</v>
      </c>
      <c r="G97" s="74">
        <f t="shared" si="10"/>
        <v>219999</v>
      </c>
      <c r="H97" s="12"/>
      <c r="I97" s="13"/>
      <c r="J97" s="14">
        <f t="shared" si="11"/>
        <v>0</v>
      </c>
      <c r="K97" s="78">
        <v>73333</v>
      </c>
      <c r="L97" s="16">
        <v>0</v>
      </c>
      <c r="M97" s="87">
        <f t="shared" si="12"/>
        <v>0</v>
      </c>
      <c r="N97" s="12">
        <f t="shared" si="9"/>
        <v>73333</v>
      </c>
      <c r="O97" s="80"/>
      <c r="P97" s="14">
        <f t="shared" si="13"/>
        <v>0</v>
      </c>
      <c r="Q97" s="19">
        <f t="shared" si="14"/>
        <v>73333</v>
      </c>
      <c r="R97" s="20">
        <f t="shared" si="15"/>
        <v>3</v>
      </c>
      <c r="S97" s="21">
        <f t="shared" si="16"/>
        <v>219999</v>
      </c>
      <c r="T97" s="22"/>
      <c r="U97" s="23"/>
    </row>
    <row r="98" spans="2:21" x14ac:dyDescent="0.25">
      <c r="B98" s="24" t="s">
        <v>109</v>
      </c>
      <c r="C98" s="335" t="s">
        <v>225</v>
      </c>
      <c r="D98" s="100"/>
      <c r="E98" s="45">
        <f>+'[1]25''02월'!P103</f>
        <v>27500</v>
      </c>
      <c r="F98" s="10">
        <f>+'[1]25''02월'!Q103</f>
        <v>2</v>
      </c>
      <c r="G98" s="74">
        <f t="shared" si="10"/>
        <v>55000</v>
      </c>
      <c r="H98" s="12"/>
      <c r="I98" s="13"/>
      <c r="J98" s="14">
        <f t="shared" si="11"/>
        <v>0</v>
      </c>
      <c r="K98" s="78">
        <v>27500</v>
      </c>
      <c r="L98" s="16">
        <v>0</v>
      </c>
      <c r="M98" s="87">
        <f t="shared" si="12"/>
        <v>0</v>
      </c>
      <c r="N98" s="12">
        <f t="shared" si="9"/>
        <v>27500</v>
      </c>
      <c r="O98" s="80"/>
      <c r="P98" s="14">
        <f t="shared" si="13"/>
        <v>0</v>
      </c>
      <c r="Q98" s="19">
        <f t="shared" si="14"/>
        <v>27500</v>
      </c>
      <c r="R98" s="20">
        <f t="shared" si="15"/>
        <v>2</v>
      </c>
      <c r="S98" s="21">
        <f t="shared" si="16"/>
        <v>55000</v>
      </c>
      <c r="T98" s="22"/>
      <c r="U98" s="23"/>
    </row>
    <row r="99" spans="2:21" x14ac:dyDescent="0.25">
      <c r="B99" s="24" t="s">
        <v>110</v>
      </c>
      <c r="C99" s="335" t="s">
        <v>225</v>
      </c>
      <c r="D99" s="100"/>
      <c r="E99" s="45">
        <f>+'[1]25''02월'!P104</f>
        <v>75200</v>
      </c>
      <c r="F99" s="10">
        <f>+'[1]25''02월'!Q104</f>
        <v>1</v>
      </c>
      <c r="G99" s="74">
        <f t="shared" si="10"/>
        <v>75200</v>
      </c>
      <c r="H99" s="12"/>
      <c r="I99" s="13"/>
      <c r="J99" s="14">
        <f t="shared" si="11"/>
        <v>0</v>
      </c>
      <c r="K99" s="78">
        <v>75200</v>
      </c>
      <c r="L99" s="16">
        <v>0</v>
      </c>
      <c r="M99" s="87">
        <f t="shared" si="12"/>
        <v>0</v>
      </c>
      <c r="N99" s="12">
        <f t="shared" si="9"/>
        <v>75200</v>
      </c>
      <c r="O99" s="80"/>
      <c r="P99" s="14">
        <f t="shared" si="13"/>
        <v>0</v>
      </c>
      <c r="Q99" s="19">
        <f t="shared" si="14"/>
        <v>75200</v>
      </c>
      <c r="R99" s="20">
        <f t="shared" si="15"/>
        <v>1</v>
      </c>
      <c r="S99" s="21">
        <f t="shared" si="16"/>
        <v>75200</v>
      </c>
      <c r="T99" s="22"/>
      <c r="U99" s="23"/>
    </row>
    <row r="100" spans="2:21" x14ac:dyDescent="0.3">
      <c r="B100" s="153" t="s">
        <v>111</v>
      </c>
      <c r="C100" s="334" t="s">
        <v>226</v>
      </c>
      <c r="D100" s="100"/>
      <c r="E100" s="45">
        <f>+'[1]25''02월'!P105</f>
        <v>8500</v>
      </c>
      <c r="F100" s="10">
        <f>+'[1]25''02월'!Q105</f>
        <v>84</v>
      </c>
      <c r="G100" s="74">
        <f t="shared" si="10"/>
        <v>714000</v>
      </c>
      <c r="H100" s="12"/>
      <c r="I100" s="13"/>
      <c r="J100" s="14">
        <f t="shared" si="11"/>
        <v>0</v>
      </c>
      <c r="K100" s="78">
        <v>8500</v>
      </c>
      <c r="L100" s="16">
        <v>11</v>
      </c>
      <c r="M100" s="87">
        <f t="shared" si="12"/>
        <v>93500</v>
      </c>
      <c r="N100" s="12">
        <f t="shared" si="9"/>
        <v>8500</v>
      </c>
      <c r="O100" s="80"/>
      <c r="P100" s="14">
        <f t="shared" si="13"/>
        <v>0</v>
      </c>
      <c r="Q100" s="19">
        <f t="shared" si="14"/>
        <v>8500</v>
      </c>
      <c r="R100" s="20">
        <f t="shared" si="15"/>
        <v>73</v>
      </c>
      <c r="S100" s="21">
        <f t="shared" si="16"/>
        <v>620500</v>
      </c>
      <c r="T100" s="22"/>
      <c r="U100" s="23"/>
    </row>
    <row r="101" spans="2:21" x14ac:dyDescent="0.25">
      <c r="B101" s="24" t="s">
        <v>112</v>
      </c>
      <c r="C101" s="335" t="s">
        <v>227</v>
      </c>
      <c r="D101" s="100"/>
      <c r="E101" s="45">
        <v>0</v>
      </c>
      <c r="F101" s="10">
        <f>+'[1]25''02월'!Q106</f>
        <v>2</v>
      </c>
      <c r="G101" s="74">
        <f t="shared" si="10"/>
        <v>0</v>
      </c>
      <c r="H101" s="12"/>
      <c r="I101" s="13"/>
      <c r="J101" s="14">
        <f t="shared" si="11"/>
        <v>0</v>
      </c>
      <c r="K101" s="78">
        <v>0</v>
      </c>
      <c r="L101" s="16">
        <v>0</v>
      </c>
      <c r="M101" s="87">
        <f t="shared" si="12"/>
        <v>0</v>
      </c>
      <c r="N101" s="12">
        <f t="shared" si="9"/>
        <v>0</v>
      </c>
      <c r="O101" s="80"/>
      <c r="P101" s="14">
        <f t="shared" si="13"/>
        <v>0</v>
      </c>
      <c r="Q101" s="19">
        <f t="shared" si="14"/>
        <v>0</v>
      </c>
      <c r="R101" s="20">
        <f t="shared" si="15"/>
        <v>2</v>
      </c>
      <c r="S101" s="21">
        <f t="shared" si="16"/>
        <v>0</v>
      </c>
      <c r="T101" s="22"/>
      <c r="U101" s="23"/>
    </row>
    <row r="102" spans="2:21" x14ac:dyDescent="0.3">
      <c r="B102" s="153" t="s">
        <v>228</v>
      </c>
      <c r="C102" s="335" t="s">
        <v>227</v>
      </c>
      <c r="D102" s="100"/>
      <c r="E102" s="45">
        <f>+'[1]25''02월'!P107</f>
        <v>32857.142800000001</v>
      </c>
      <c r="F102" s="10">
        <f>+'[1]25''02월'!Q107</f>
        <v>6</v>
      </c>
      <c r="G102" s="74">
        <f t="shared" si="10"/>
        <v>197142.85680000001</v>
      </c>
      <c r="H102" s="12"/>
      <c r="I102" s="13"/>
      <c r="J102" s="14">
        <f t="shared" si="11"/>
        <v>0</v>
      </c>
      <c r="K102" s="78">
        <v>32857.142800000001</v>
      </c>
      <c r="L102" s="16">
        <v>0</v>
      </c>
      <c r="M102" s="87">
        <f t="shared" si="12"/>
        <v>0</v>
      </c>
      <c r="N102" s="12"/>
      <c r="O102" s="80"/>
      <c r="P102" s="14">
        <f t="shared" si="13"/>
        <v>0</v>
      </c>
      <c r="Q102" s="19">
        <f t="shared" si="14"/>
        <v>32857.142800000001</v>
      </c>
      <c r="R102" s="20">
        <f t="shared" si="15"/>
        <v>6</v>
      </c>
      <c r="S102" s="21">
        <f t="shared" si="16"/>
        <v>197142.85680000001</v>
      </c>
      <c r="T102" s="22"/>
      <c r="U102" s="23"/>
    </row>
    <row r="103" spans="2:21" x14ac:dyDescent="0.3">
      <c r="B103" s="153" t="s">
        <v>114</v>
      </c>
      <c r="C103" s="335" t="s">
        <v>227</v>
      </c>
      <c r="D103" s="100"/>
      <c r="E103" s="45">
        <f>+'[1]25''02월'!P108</f>
        <v>30000</v>
      </c>
      <c r="F103" s="10">
        <f>+'[1]25''02월'!Q108</f>
        <v>3</v>
      </c>
      <c r="G103" s="74">
        <f t="shared" si="10"/>
        <v>90000</v>
      </c>
      <c r="H103" s="12">
        <v>30000</v>
      </c>
      <c r="I103" s="13">
        <v>7</v>
      </c>
      <c r="J103" s="14">
        <f t="shared" si="11"/>
        <v>210000</v>
      </c>
      <c r="K103" s="78">
        <v>30000</v>
      </c>
      <c r="L103" s="16">
        <v>4</v>
      </c>
      <c r="M103" s="87">
        <f t="shared" si="12"/>
        <v>120000</v>
      </c>
      <c r="N103" s="12">
        <f t="shared" si="9"/>
        <v>30000</v>
      </c>
      <c r="O103" s="80"/>
      <c r="P103" s="14">
        <f t="shared" si="13"/>
        <v>0</v>
      </c>
      <c r="Q103" s="19">
        <f t="shared" si="14"/>
        <v>30000</v>
      </c>
      <c r="R103" s="20">
        <f t="shared" si="15"/>
        <v>6</v>
      </c>
      <c r="S103" s="21">
        <f t="shared" si="16"/>
        <v>180000</v>
      </c>
      <c r="T103" s="22"/>
      <c r="U103" s="23"/>
    </row>
    <row r="104" spans="2:21" x14ac:dyDescent="0.25">
      <c r="B104" s="24" t="s">
        <v>115</v>
      </c>
      <c r="C104" s="335" t="s">
        <v>227</v>
      </c>
      <c r="D104" s="100"/>
      <c r="E104" s="45">
        <f>+'[1]25''02월'!P109</f>
        <v>53600</v>
      </c>
      <c r="F104" s="10">
        <f>+'[1]25''02월'!Q109</f>
        <v>0</v>
      </c>
      <c r="G104" s="74">
        <f t="shared" si="10"/>
        <v>0</v>
      </c>
      <c r="H104" s="12"/>
      <c r="I104" s="13"/>
      <c r="J104" s="14">
        <f t="shared" si="11"/>
        <v>0</v>
      </c>
      <c r="K104" s="78">
        <v>53600</v>
      </c>
      <c r="L104" s="16">
        <v>0</v>
      </c>
      <c r="M104" s="87">
        <f t="shared" si="12"/>
        <v>0</v>
      </c>
      <c r="N104" s="12">
        <f t="shared" si="9"/>
        <v>53600</v>
      </c>
      <c r="O104" s="80"/>
      <c r="P104" s="14">
        <f t="shared" si="13"/>
        <v>0</v>
      </c>
      <c r="Q104" s="19">
        <f t="shared" si="14"/>
        <v>53600</v>
      </c>
      <c r="R104" s="20">
        <f t="shared" si="15"/>
        <v>0</v>
      </c>
      <c r="S104" s="21">
        <f t="shared" si="16"/>
        <v>0</v>
      </c>
      <c r="T104" s="22"/>
      <c r="U104" s="23"/>
    </row>
    <row r="105" spans="2:21" x14ac:dyDescent="0.25">
      <c r="B105" s="24" t="s">
        <v>116</v>
      </c>
      <c r="C105" s="335" t="s">
        <v>227</v>
      </c>
      <c r="D105" s="100"/>
      <c r="E105" s="45">
        <f>+'[1]25''02월'!P110</f>
        <v>2500</v>
      </c>
      <c r="F105" s="10">
        <f>+'[1]25''02월'!Q110</f>
        <v>10</v>
      </c>
      <c r="G105" s="74">
        <f t="shared" si="10"/>
        <v>25000</v>
      </c>
      <c r="H105" s="12"/>
      <c r="I105" s="13"/>
      <c r="J105" s="14">
        <f t="shared" si="11"/>
        <v>0</v>
      </c>
      <c r="K105" s="78">
        <v>2500</v>
      </c>
      <c r="L105" s="16">
        <v>5</v>
      </c>
      <c r="M105" s="87">
        <f t="shared" si="12"/>
        <v>12500</v>
      </c>
      <c r="N105" s="12">
        <f t="shared" si="9"/>
        <v>2500</v>
      </c>
      <c r="O105" s="80"/>
      <c r="P105" s="14">
        <f t="shared" si="13"/>
        <v>0</v>
      </c>
      <c r="Q105" s="19">
        <f t="shared" si="14"/>
        <v>2500</v>
      </c>
      <c r="R105" s="20">
        <f t="shared" si="15"/>
        <v>5</v>
      </c>
      <c r="S105" s="21">
        <f t="shared" si="16"/>
        <v>12500</v>
      </c>
      <c r="T105" s="22"/>
      <c r="U105" s="23"/>
    </row>
    <row r="106" spans="2:21" x14ac:dyDescent="0.25">
      <c r="B106" s="24" t="s">
        <v>117</v>
      </c>
      <c r="C106" s="335" t="s">
        <v>229</v>
      </c>
      <c r="D106" s="100"/>
      <c r="E106" s="45">
        <v>72600</v>
      </c>
      <c r="F106" s="10">
        <f>+'[1]25''02월'!Q111</f>
        <v>0</v>
      </c>
      <c r="G106" s="74">
        <f t="shared" si="10"/>
        <v>0</v>
      </c>
      <c r="H106" s="12"/>
      <c r="I106" s="13"/>
      <c r="J106" s="14">
        <f t="shared" si="11"/>
        <v>0</v>
      </c>
      <c r="K106" s="78">
        <v>72600</v>
      </c>
      <c r="L106" s="16">
        <v>0</v>
      </c>
      <c r="M106" s="87">
        <f t="shared" si="12"/>
        <v>0</v>
      </c>
      <c r="N106" s="12">
        <f t="shared" si="9"/>
        <v>72600</v>
      </c>
      <c r="O106" s="80"/>
      <c r="P106" s="14">
        <f t="shared" si="13"/>
        <v>0</v>
      </c>
      <c r="Q106" s="19">
        <f t="shared" si="14"/>
        <v>72600</v>
      </c>
      <c r="R106" s="20">
        <f t="shared" si="15"/>
        <v>0</v>
      </c>
      <c r="S106" s="21">
        <f t="shared" si="16"/>
        <v>0</v>
      </c>
      <c r="T106" s="22"/>
      <c r="U106" s="23"/>
    </row>
    <row r="107" spans="2:21" x14ac:dyDescent="0.25">
      <c r="B107" s="24" t="s">
        <v>118</v>
      </c>
      <c r="C107" s="335" t="s">
        <v>229</v>
      </c>
      <c r="D107" s="100"/>
      <c r="E107" s="45">
        <v>84700</v>
      </c>
      <c r="F107" s="10">
        <f>+'[1]25''02월'!Q112</f>
        <v>0</v>
      </c>
      <c r="G107" s="74">
        <f t="shared" si="10"/>
        <v>0</v>
      </c>
      <c r="H107" s="12"/>
      <c r="I107" s="13"/>
      <c r="J107" s="14">
        <f t="shared" si="11"/>
        <v>0</v>
      </c>
      <c r="K107" s="78">
        <v>84700</v>
      </c>
      <c r="L107" s="16">
        <v>0</v>
      </c>
      <c r="M107" s="87">
        <f t="shared" si="12"/>
        <v>0</v>
      </c>
      <c r="N107" s="12">
        <f t="shared" si="9"/>
        <v>84700</v>
      </c>
      <c r="O107" s="80"/>
      <c r="P107" s="14">
        <f t="shared" si="13"/>
        <v>0</v>
      </c>
      <c r="Q107" s="19">
        <f t="shared" si="14"/>
        <v>84700</v>
      </c>
      <c r="R107" s="20">
        <f t="shared" si="15"/>
        <v>0</v>
      </c>
      <c r="S107" s="21">
        <f t="shared" si="16"/>
        <v>0</v>
      </c>
      <c r="T107" s="22"/>
      <c r="U107" s="23"/>
    </row>
    <row r="108" spans="2:21" x14ac:dyDescent="0.25">
      <c r="B108" s="24" t="s">
        <v>119</v>
      </c>
      <c r="C108" s="335" t="s">
        <v>229</v>
      </c>
      <c r="D108" s="100"/>
      <c r="E108" s="45">
        <v>68200</v>
      </c>
      <c r="F108" s="10">
        <f>+'[1]25''02월'!Q113</f>
        <v>0</v>
      </c>
      <c r="G108" s="74">
        <f t="shared" si="10"/>
        <v>0</v>
      </c>
      <c r="H108" s="101"/>
      <c r="I108" s="102"/>
      <c r="J108" s="14">
        <f t="shared" si="11"/>
        <v>0</v>
      </c>
      <c r="K108" s="78">
        <v>68200</v>
      </c>
      <c r="L108" s="16">
        <v>0</v>
      </c>
      <c r="M108" s="87">
        <f t="shared" si="12"/>
        <v>0</v>
      </c>
      <c r="N108" s="101">
        <f t="shared" si="9"/>
        <v>68200</v>
      </c>
      <c r="O108" s="104"/>
      <c r="P108" s="103">
        <f t="shared" si="13"/>
        <v>0</v>
      </c>
      <c r="Q108" s="19">
        <f t="shared" si="14"/>
        <v>68200</v>
      </c>
      <c r="R108" s="20">
        <f t="shared" si="15"/>
        <v>0</v>
      </c>
      <c r="S108" s="21">
        <f t="shared" si="16"/>
        <v>0</v>
      </c>
      <c r="T108" s="22"/>
      <c r="U108" s="23"/>
    </row>
    <row r="109" spans="2:21" x14ac:dyDescent="0.3">
      <c r="B109" s="153" t="s">
        <v>120</v>
      </c>
      <c r="C109" s="335" t="s">
        <v>229</v>
      </c>
      <c r="D109" s="100"/>
      <c r="E109" s="45">
        <f>+'[1]25''02월'!P114</f>
        <v>2904</v>
      </c>
      <c r="F109" s="10">
        <f>+'[1]25''02월'!Q114</f>
        <v>37.5</v>
      </c>
      <c r="G109" s="74">
        <f t="shared" si="10"/>
        <v>108900</v>
      </c>
      <c r="H109" s="12"/>
      <c r="I109" s="13"/>
      <c r="J109" s="14">
        <f t="shared" si="11"/>
        <v>0</v>
      </c>
      <c r="K109" s="78">
        <v>2904</v>
      </c>
      <c r="L109" s="16">
        <v>0.5</v>
      </c>
      <c r="M109" s="87">
        <f t="shared" si="12"/>
        <v>1452</v>
      </c>
      <c r="N109" s="12">
        <f t="shared" si="9"/>
        <v>2904</v>
      </c>
      <c r="O109" s="80"/>
      <c r="P109" s="103">
        <f t="shared" si="13"/>
        <v>0</v>
      </c>
      <c r="Q109" s="19">
        <f t="shared" si="14"/>
        <v>2904</v>
      </c>
      <c r="R109" s="20">
        <f t="shared" si="15"/>
        <v>37</v>
      </c>
      <c r="S109" s="21">
        <f t="shared" si="16"/>
        <v>107448</v>
      </c>
      <c r="T109" s="22"/>
      <c r="U109" s="23"/>
    </row>
    <row r="110" spans="2:21" x14ac:dyDescent="0.3">
      <c r="B110" s="153" t="s">
        <v>121</v>
      </c>
      <c r="C110" s="335" t="s">
        <v>230</v>
      </c>
      <c r="D110" s="100"/>
      <c r="E110" s="45">
        <f>+'[1]25''02월'!P115</f>
        <v>9000</v>
      </c>
      <c r="F110" s="10">
        <f>+'[1]25''02월'!Q115</f>
        <v>28</v>
      </c>
      <c r="G110" s="74">
        <f t="shared" si="10"/>
        <v>252000</v>
      </c>
      <c r="H110" s="12"/>
      <c r="I110" s="13"/>
      <c r="J110" s="14">
        <f t="shared" si="11"/>
        <v>0</v>
      </c>
      <c r="K110" s="78">
        <v>9000</v>
      </c>
      <c r="L110" s="16">
        <v>5</v>
      </c>
      <c r="M110" s="87">
        <f t="shared" si="12"/>
        <v>45000</v>
      </c>
      <c r="N110" s="12"/>
      <c r="O110" s="80"/>
      <c r="P110" s="103">
        <f t="shared" si="13"/>
        <v>0</v>
      </c>
      <c r="Q110" s="19">
        <f t="shared" si="14"/>
        <v>9000</v>
      </c>
      <c r="R110" s="20">
        <f t="shared" si="15"/>
        <v>23</v>
      </c>
      <c r="S110" s="21">
        <f t="shared" si="16"/>
        <v>207000</v>
      </c>
      <c r="T110" s="22"/>
      <c r="U110" s="23"/>
    </row>
    <row r="111" spans="2:21" x14ac:dyDescent="0.3">
      <c r="B111" s="153" t="s">
        <v>122</v>
      </c>
      <c r="C111" s="335" t="s">
        <v>230</v>
      </c>
      <c r="D111" s="100"/>
      <c r="E111" s="45">
        <f>+'[1]25''02월'!P116</f>
        <v>9000</v>
      </c>
      <c r="F111" s="10">
        <f>+'[1]25''02월'!Q116</f>
        <v>27</v>
      </c>
      <c r="G111" s="74">
        <f t="shared" si="10"/>
        <v>243000</v>
      </c>
      <c r="H111" s="12"/>
      <c r="I111" s="13"/>
      <c r="J111" s="14">
        <f t="shared" si="11"/>
        <v>0</v>
      </c>
      <c r="K111" s="78">
        <v>9000</v>
      </c>
      <c r="L111" s="16">
        <v>5</v>
      </c>
      <c r="M111" s="87">
        <f t="shared" si="12"/>
        <v>45000</v>
      </c>
      <c r="N111" s="12"/>
      <c r="O111" s="80"/>
      <c r="P111" s="103">
        <f t="shared" si="13"/>
        <v>0</v>
      </c>
      <c r="Q111" s="19">
        <f t="shared" si="14"/>
        <v>9000</v>
      </c>
      <c r="R111" s="20">
        <f t="shared" si="15"/>
        <v>22</v>
      </c>
      <c r="S111" s="21">
        <f t="shared" si="16"/>
        <v>198000</v>
      </c>
      <c r="T111" s="22"/>
      <c r="U111" s="23"/>
    </row>
    <row r="112" spans="2:21" x14ac:dyDescent="0.25">
      <c r="B112" s="106" t="s">
        <v>123</v>
      </c>
      <c r="C112" s="335" t="s">
        <v>230</v>
      </c>
      <c r="D112" s="100"/>
      <c r="E112" s="45">
        <f>+'[1]25''02월'!P117</f>
        <v>1000</v>
      </c>
      <c r="F112" s="10">
        <f>+'[1]25''02월'!Q117</f>
        <v>139</v>
      </c>
      <c r="G112" s="74">
        <f t="shared" si="10"/>
        <v>139000</v>
      </c>
      <c r="H112" s="12"/>
      <c r="I112" s="13"/>
      <c r="J112" s="14">
        <f t="shared" si="11"/>
        <v>0</v>
      </c>
      <c r="K112" s="78">
        <v>1000</v>
      </c>
      <c r="L112" s="16">
        <v>25</v>
      </c>
      <c r="M112" s="87">
        <f t="shared" si="12"/>
        <v>25000</v>
      </c>
      <c r="N112" s="12"/>
      <c r="O112" s="80"/>
      <c r="P112" s="103">
        <f t="shared" si="13"/>
        <v>0</v>
      </c>
      <c r="Q112" s="19">
        <f t="shared" si="14"/>
        <v>1000</v>
      </c>
      <c r="R112" s="20">
        <f t="shared" si="15"/>
        <v>114</v>
      </c>
      <c r="S112" s="21">
        <f t="shared" si="16"/>
        <v>114000</v>
      </c>
      <c r="T112" s="22"/>
      <c r="U112" s="23"/>
    </row>
    <row r="113" spans="2:21" x14ac:dyDescent="0.25">
      <c r="B113" s="106" t="s">
        <v>124</v>
      </c>
      <c r="C113" s="335" t="s">
        <v>230</v>
      </c>
      <c r="D113" s="100"/>
      <c r="E113" s="45">
        <f>+'[1]25''02월'!P118</f>
        <v>1000</v>
      </c>
      <c r="F113" s="10">
        <f>+'[1]25''02월'!Q118</f>
        <v>15</v>
      </c>
      <c r="G113" s="74">
        <f t="shared" si="10"/>
        <v>15000</v>
      </c>
      <c r="H113" s="12"/>
      <c r="I113" s="13"/>
      <c r="J113" s="14">
        <f t="shared" si="11"/>
        <v>0</v>
      </c>
      <c r="K113" s="78">
        <v>1000</v>
      </c>
      <c r="L113" s="16">
        <v>0</v>
      </c>
      <c r="M113" s="87">
        <f t="shared" si="12"/>
        <v>0</v>
      </c>
      <c r="N113" s="12"/>
      <c r="O113" s="80"/>
      <c r="P113" s="103">
        <f t="shared" si="13"/>
        <v>0</v>
      </c>
      <c r="Q113" s="19">
        <f t="shared" si="14"/>
        <v>1000</v>
      </c>
      <c r="R113" s="20">
        <f t="shared" si="15"/>
        <v>15</v>
      </c>
      <c r="S113" s="21">
        <f t="shared" si="16"/>
        <v>15000</v>
      </c>
      <c r="T113" s="22"/>
      <c r="U113" s="23"/>
    </row>
    <row r="114" spans="2:21" ht="27" x14ac:dyDescent="0.25">
      <c r="B114" s="106" t="s">
        <v>125</v>
      </c>
      <c r="C114" s="335" t="s">
        <v>230</v>
      </c>
      <c r="D114" s="100"/>
      <c r="E114" s="45">
        <v>33000</v>
      </c>
      <c r="F114" s="10">
        <f>+'[1]25''02월'!Q119</f>
        <v>0</v>
      </c>
      <c r="G114" s="74">
        <f t="shared" si="10"/>
        <v>0</v>
      </c>
      <c r="H114" s="12"/>
      <c r="I114" s="13"/>
      <c r="J114" s="14">
        <f t="shared" si="11"/>
        <v>0</v>
      </c>
      <c r="K114" s="78">
        <v>33000</v>
      </c>
      <c r="L114" s="16">
        <v>0</v>
      </c>
      <c r="M114" s="87">
        <f t="shared" si="12"/>
        <v>0</v>
      </c>
      <c r="N114" s="12"/>
      <c r="O114" s="80"/>
      <c r="P114" s="103">
        <f t="shared" si="13"/>
        <v>0</v>
      </c>
      <c r="Q114" s="19">
        <f t="shared" si="14"/>
        <v>33000</v>
      </c>
      <c r="R114" s="20">
        <f t="shared" si="15"/>
        <v>0</v>
      </c>
      <c r="S114" s="21">
        <f t="shared" si="16"/>
        <v>0</v>
      </c>
      <c r="T114" s="22"/>
      <c r="U114" s="23"/>
    </row>
    <row r="115" spans="2:21" x14ac:dyDescent="0.25">
      <c r="B115" s="24" t="s">
        <v>126</v>
      </c>
      <c r="C115" s="335" t="s">
        <v>230</v>
      </c>
      <c r="D115" s="100"/>
      <c r="E115" s="45">
        <f>+'[1]25''02월'!P120</f>
        <v>29000</v>
      </c>
      <c r="F115" s="10">
        <f>+'[1]25''02월'!Q120</f>
        <v>37</v>
      </c>
      <c r="G115" s="74">
        <f t="shared" si="10"/>
        <v>1073000</v>
      </c>
      <c r="H115" s="12"/>
      <c r="I115" s="13"/>
      <c r="J115" s="14">
        <f t="shared" si="11"/>
        <v>0</v>
      </c>
      <c r="K115" s="78">
        <v>29000</v>
      </c>
      <c r="L115" s="16">
        <v>3</v>
      </c>
      <c r="M115" s="87">
        <f t="shared" si="12"/>
        <v>87000</v>
      </c>
      <c r="N115" s="12">
        <f t="shared" si="9"/>
        <v>29000</v>
      </c>
      <c r="O115" s="80"/>
      <c r="P115" s="103">
        <f t="shared" si="13"/>
        <v>0</v>
      </c>
      <c r="Q115" s="19">
        <f t="shared" si="14"/>
        <v>29000</v>
      </c>
      <c r="R115" s="20">
        <f t="shared" si="15"/>
        <v>34</v>
      </c>
      <c r="S115" s="21">
        <f t="shared" si="16"/>
        <v>986000</v>
      </c>
      <c r="T115" s="22"/>
      <c r="U115" s="23"/>
    </row>
    <row r="116" spans="2:21" x14ac:dyDescent="0.3">
      <c r="B116" s="153" t="s">
        <v>127</v>
      </c>
      <c r="C116" s="335" t="s">
        <v>231</v>
      </c>
      <c r="D116" s="100"/>
      <c r="E116" s="45">
        <f>+'[1]25''02월'!P121</f>
        <v>11875</v>
      </c>
      <c r="F116" s="10">
        <f>+'[1]25''02월'!Q121</f>
        <v>1</v>
      </c>
      <c r="G116" s="74">
        <f t="shared" si="10"/>
        <v>11875</v>
      </c>
      <c r="H116" s="12"/>
      <c r="I116" s="13"/>
      <c r="J116" s="14">
        <f t="shared" si="11"/>
        <v>0</v>
      </c>
      <c r="K116" s="78">
        <v>11875</v>
      </c>
      <c r="L116" s="16">
        <v>1</v>
      </c>
      <c r="M116" s="87">
        <f t="shared" si="12"/>
        <v>11875</v>
      </c>
      <c r="N116" s="12"/>
      <c r="O116" s="80"/>
      <c r="P116" s="103">
        <f t="shared" si="13"/>
        <v>0</v>
      </c>
      <c r="Q116" s="19">
        <f t="shared" si="14"/>
        <v>11875</v>
      </c>
      <c r="R116" s="20">
        <f t="shared" si="15"/>
        <v>0</v>
      </c>
      <c r="S116" s="21">
        <f t="shared" si="16"/>
        <v>0</v>
      </c>
      <c r="T116" s="22"/>
      <c r="U116" s="23"/>
    </row>
    <row r="117" spans="2:21" x14ac:dyDescent="0.3">
      <c r="B117" s="153" t="s">
        <v>128</v>
      </c>
      <c r="C117" s="335" t="s">
        <v>231</v>
      </c>
      <c r="D117" s="100"/>
      <c r="E117" s="45">
        <f>+'[1]25''02월'!P122</f>
        <v>18000</v>
      </c>
      <c r="F117" s="10">
        <f>+'[1]25''02월'!Q122</f>
        <v>6</v>
      </c>
      <c r="G117" s="74">
        <f t="shared" si="10"/>
        <v>108000</v>
      </c>
      <c r="H117" s="12"/>
      <c r="I117" s="13"/>
      <c r="J117" s="14">
        <f t="shared" si="11"/>
        <v>0</v>
      </c>
      <c r="K117" s="78">
        <v>18000</v>
      </c>
      <c r="L117" s="16">
        <v>4</v>
      </c>
      <c r="M117" s="87">
        <f t="shared" si="12"/>
        <v>72000</v>
      </c>
      <c r="N117" s="12"/>
      <c r="O117" s="80"/>
      <c r="P117" s="103">
        <f t="shared" si="13"/>
        <v>0</v>
      </c>
      <c r="Q117" s="19">
        <f t="shared" si="14"/>
        <v>18000</v>
      </c>
      <c r="R117" s="20">
        <f t="shared" si="15"/>
        <v>2</v>
      </c>
      <c r="S117" s="21">
        <f t="shared" si="16"/>
        <v>36000</v>
      </c>
      <c r="T117" s="22"/>
      <c r="U117" s="23"/>
    </row>
    <row r="118" spans="2:21" ht="27" x14ac:dyDescent="0.25">
      <c r="B118" s="85" t="s">
        <v>129</v>
      </c>
      <c r="C118" s="335" t="s">
        <v>231</v>
      </c>
      <c r="D118" s="100"/>
      <c r="E118" s="45">
        <f>+'[1]25''02월'!P123</f>
        <v>18000</v>
      </c>
      <c r="F118" s="10">
        <f>+'[1]25''02월'!Q123</f>
        <v>2</v>
      </c>
      <c r="G118" s="74">
        <f t="shared" ref="G118:G130" si="18">+E118*F118</f>
        <v>36000</v>
      </c>
      <c r="H118" s="101">
        <v>18000</v>
      </c>
      <c r="I118" s="102">
        <v>10</v>
      </c>
      <c r="J118" s="14">
        <f t="shared" ref="J118:J130" si="19">+H118*I118</f>
        <v>180000</v>
      </c>
      <c r="K118" s="78">
        <v>18000</v>
      </c>
      <c r="L118" s="108">
        <v>1</v>
      </c>
      <c r="M118" s="87">
        <f t="shared" ref="M118:M130" si="20">+K118*L118</f>
        <v>18000</v>
      </c>
      <c r="N118" s="101"/>
      <c r="O118" s="104"/>
      <c r="P118" s="103">
        <f t="shared" ref="P118:P130" si="21">+N118*O118</f>
        <v>0</v>
      </c>
      <c r="Q118" s="19">
        <f t="shared" ref="Q118:Q127" si="22">+E118</f>
        <v>18000</v>
      </c>
      <c r="R118" s="20">
        <f t="shared" ref="R118:R132" si="23">+F118+I118-L118+O118</f>
        <v>11</v>
      </c>
      <c r="S118" s="21">
        <f t="shared" ref="S118:S130" si="24">+Q118*R118</f>
        <v>198000</v>
      </c>
      <c r="T118" s="22"/>
      <c r="U118" s="23"/>
    </row>
    <row r="119" spans="2:21" x14ac:dyDescent="0.3">
      <c r="B119" s="153" t="s">
        <v>130</v>
      </c>
      <c r="C119" s="335" t="s">
        <v>231</v>
      </c>
      <c r="D119" s="100"/>
      <c r="E119" s="45">
        <f>+'[1]25''02월'!P124</f>
        <v>25650</v>
      </c>
      <c r="F119" s="10">
        <f>+'[1]25''02월'!Q124</f>
        <v>9</v>
      </c>
      <c r="G119" s="74">
        <f t="shared" si="18"/>
        <v>230850</v>
      </c>
      <c r="H119" s="101"/>
      <c r="I119" s="102"/>
      <c r="J119" s="14">
        <f t="shared" si="19"/>
        <v>0</v>
      </c>
      <c r="K119" s="78">
        <v>25650</v>
      </c>
      <c r="L119" s="108">
        <v>5</v>
      </c>
      <c r="M119" s="87">
        <f t="shared" si="20"/>
        <v>128250</v>
      </c>
      <c r="N119" s="101"/>
      <c r="O119" s="104"/>
      <c r="P119" s="103">
        <f t="shared" si="21"/>
        <v>0</v>
      </c>
      <c r="Q119" s="19">
        <f t="shared" si="22"/>
        <v>25650</v>
      </c>
      <c r="R119" s="20">
        <f t="shared" si="23"/>
        <v>4</v>
      </c>
      <c r="S119" s="21">
        <f t="shared" si="24"/>
        <v>102600</v>
      </c>
      <c r="T119" s="22"/>
      <c r="U119" s="23"/>
    </row>
    <row r="120" spans="2:21" x14ac:dyDescent="0.3">
      <c r="B120" s="153" t="s">
        <v>131</v>
      </c>
      <c r="C120" s="335" t="s">
        <v>231</v>
      </c>
      <c r="D120" s="100"/>
      <c r="E120" s="45">
        <f>+'[1]25''02월'!P125</f>
        <v>25650</v>
      </c>
      <c r="F120" s="10">
        <f>+'[1]25''02월'!Q125</f>
        <v>6</v>
      </c>
      <c r="G120" s="74">
        <f t="shared" si="18"/>
        <v>153900</v>
      </c>
      <c r="H120" s="101"/>
      <c r="I120" s="102"/>
      <c r="J120" s="14">
        <f t="shared" si="19"/>
        <v>0</v>
      </c>
      <c r="K120" s="78">
        <v>25650</v>
      </c>
      <c r="L120" s="108">
        <v>0</v>
      </c>
      <c r="M120" s="87">
        <f t="shared" si="20"/>
        <v>0</v>
      </c>
      <c r="N120" s="101"/>
      <c r="O120" s="104"/>
      <c r="P120" s="103">
        <f t="shared" si="21"/>
        <v>0</v>
      </c>
      <c r="Q120" s="19">
        <f t="shared" si="22"/>
        <v>25650</v>
      </c>
      <c r="R120" s="20">
        <f t="shared" si="23"/>
        <v>6</v>
      </c>
      <c r="S120" s="21">
        <f t="shared" si="24"/>
        <v>153900</v>
      </c>
      <c r="T120" s="22"/>
      <c r="U120" s="23"/>
    </row>
    <row r="121" spans="2:21" x14ac:dyDescent="0.3">
      <c r="B121" s="426" t="s">
        <v>132</v>
      </c>
      <c r="C121" s="335" t="s">
        <v>231</v>
      </c>
      <c r="D121" s="100"/>
      <c r="E121" s="45">
        <f>+'[1]25''02월'!P126</f>
        <v>25110</v>
      </c>
      <c r="F121" s="10">
        <f>+'[1]25''02월'!Q126</f>
        <v>2</v>
      </c>
      <c r="G121" s="74">
        <f t="shared" si="18"/>
        <v>50220</v>
      </c>
      <c r="H121" s="101"/>
      <c r="I121" s="102"/>
      <c r="J121" s="14">
        <f t="shared" si="19"/>
        <v>0</v>
      </c>
      <c r="K121" s="78">
        <v>25110</v>
      </c>
      <c r="L121" s="108">
        <v>2</v>
      </c>
      <c r="M121" s="87">
        <f t="shared" si="20"/>
        <v>50220</v>
      </c>
      <c r="N121" s="101"/>
      <c r="O121" s="104"/>
      <c r="P121" s="103">
        <f t="shared" si="21"/>
        <v>0</v>
      </c>
      <c r="Q121" s="19">
        <f t="shared" si="22"/>
        <v>25110</v>
      </c>
      <c r="R121" s="20">
        <f t="shared" si="23"/>
        <v>0</v>
      </c>
      <c r="S121" s="21">
        <f t="shared" si="24"/>
        <v>0</v>
      </c>
      <c r="T121" s="22"/>
      <c r="U121" s="23"/>
    </row>
    <row r="122" spans="2:21" x14ac:dyDescent="0.3">
      <c r="B122" s="427"/>
      <c r="C122" s="335" t="s">
        <v>231</v>
      </c>
      <c r="D122" s="100"/>
      <c r="E122" s="45">
        <f>+'[1]25''02월'!P127</f>
        <v>25650</v>
      </c>
      <c r="F122" s="10">
        <f>+'[1]25''02월'!Q127</f>
        <v>5</v>
      </c>
      <c r="G122" s="74">
        <f t="shared" si="18"/>
        <v>128250</v>
      </c>
      <c r="H122" s="101"/>
      <c r="I122" s="102"/>
      <c r="J122" s="14">
        <f t="shared" si="19"/>
        <v>0</v>
      </c>
      <c r="K122" s="78">
        <v>25650</v>
      </c>
      <c r="L122" s="108">
        <v>2</v>
      </c>
      <c r="M122" s="87">
        <f t="shared" si="20"/>
        <v>51300</v>
      </c>
      <c r="N122" s="101"/>
      <c r="O122" s="104"/>
      <c r="P122" s="103">
        <f t="shared" si="21"/>
        <v>0</v>
      </c>
      <c r="Q122" s="19">
        <f t="shared" si="22"/>
        <v>25650</v>
      </c>
      <c r="R122" s="20">
        <f t="shared" si="23"/>
        <v>3</v>
      </c>
      <c r="S122" s="21">
        <f t="shared" si="24"/>
        <v>76950</v>
      </c>
      <c r="T122" s="22"/>
      <c r="U122" s="23"/>
    </row>
    <row r="123" spans="2:21" x14ac:dyDescent="0.3">
      <c r="B123" s="153" t="s">
        <v>133</v>
      </c>
      <c r="C123" s="335" t="s">
        <v>231</v>
      </c>
      <c r="D123" s="100"/>
      <c r="E123" s="45">
        <f>+'[1]25''02월'!P128</f>
        <v>25110</v>
      </c>
      <c r="F123" s="10">
        <f>+'[1]25''02월'!Q128</f>
        <v>8</v>
      </c>
      <c r="G123" s="74">
        <f t="shared" si="18"/>
        <v>200880</v>
      </c>
      <c r="H123" s="101"/>
      <c r="I123" s="102"/>
      <c r="J123" s="14">
        <f t="shared" si="19"/>
        <v>0</v>
      </c>
      <c r="K123" s="78">
        <v>25110</v>
      </c>
      <c r="L123" s="108">
        <v>1</v>
      </c>
      <c r="M123" s="87">
        <f t="shared" si="20"/>
        <v>25110</v>
      </c>
      <c r="N123" s="101"/>
      <c r="O123" s="104"/>
      <c r="P123" s="103">
        <f t="shared" si="21"/>
        <v>0</v>
      </c>
      <c r="Q123" s="19">
        <f t="shared" si="22"/>
        <v>25110</v>
      </c>
      <c r="R123" s="20">
        <f t="shared" si="23"/>
        <v>7</v>
      </c>
      <c r="S123" s="21">
        <f t="shared" si="24"/>
        <v>175770</v>
      </c>
      <c r="T123" s="22"/>
      <c r="U123" s="23"/>
    </row>
    <row r="124" spans="2:21" x14ac:dyDescent="0.25">
      <c r="B124" s="24" t="s">
        <v>135</v>
      </c>
      <c r="C124" s="335" t="s">
        <v>231</v>
      </c>
      <c r="D124" s="100"/>
      <c r="E124" s="45">
        <f>+'[1]25''02월'!P130</f>
        <v>16500</v>
      </c>
      <c r="F124" s="10">
        <f>+'[1]25''02월'!Q130</f>
        <v>13</v>
      </c>
      <c r="G124" s="74">
        <f t="shared" si="18"/>
        <v>214500</v>
      </c>
      <c r="H124" s="12"/>
      <c r="I124" s="13"/>
      <c r="J124" s="14">
        <f t="shared" si="19"/>
        <v>0</v>
      </c>
      <c r="K124" s="78">
        <v>16500</v>
      </c>
      <c r="L124" s="16">
        <v>7</v>
      </c>
      <c r="M124" s="87">
        <f t="shared" si="20"/>
        <v>115500</v>
      </c>
      <c r="N124" s="12">
        <f t="shared" ref="N124:N132" si="25">+K124</f>
        <v>16500</v>
      </c>
      <c r="O124" s="80"/>
      <c r="P124" s="103">
        <f t="shared" si="21"/>
        <v>0</v>
      </c>
      <c r="Q124" s="19">
        <f t="shared" si="22"/>
        <v>16500</v>
      </c>
      <c r="R124" s="20">
        <f t="shared" si="23"/>
        <v>6</v>
      </c>
      <c r="S124" s="21">
        <f t="shared" si="24"/>
        <v>99000</v>
      </c>
      <c r="T124" s="22"/>
      <c r="U124" s="23"/>
    </row>
    <row r="125" spans="2:21" x14ac:dyDescent="0.25">
      <c r="B125" s="24" t="s">
        <v>136</v>
      </c>
      <c r="C125" s="335" t="s">
        <v>231</v>
      </c>
      <c r="D125" s="100"/>
      <c r="E125" s="45">
        <f>+'[1]25''02월'!P131</f>
        <v>6500</v>
      </c>
      <c r="F125" s="10">
        <f>+'[1]25''02월'!Q131</f>
        <v>4</v>
      </c>
      <c r="G125" s="74">
        <f t="shared" si="18"/>
        <v>26000</v>
      </c>
      <c r="H125" s="12"/>
      <c r="I125" s="13"/>
      <c r="J125" s="14">
        <f t="shared" si="19"/>
        <v>0</v>
      </c>
      <c r="K125" s="78">
        <v>6500</v>
      </c>
      <c r="L125" s="16">
        <v>4</v>
      </c>
      <c r="M125" s="87">
        <f t="shared" si="20"/>
        <v>26000</v>
      </c>
      <c r="N125" s="12"/>
      <c r="O125" s="80"/>
      <c r="P125" s="103">
        <f t="shared" si="21"/>
        <v>0</v>
      </c>
      <c r="Q125" s="19">
        <f t="shared" si="22"/>
        <v>6500</v>
      </c>
      <c r="R125" s="20">
        <f t="shared" si="23"/>
        <v>0</v>
      </c>
      <c r="S125" s="21">
        <f t="shared" si="24"/>
        <v>0</v>
      </c>
      <c r="T125" s="22"/>
      <c r="U125" s="23"/>
    </row>
    <row r="126" spans="2:21" x14ac:dyDescent="0.25">
      <c r="B126" s="24" t="s">
        <v>232</v>
      </c>
      <c r="C126" s="335" t="s">
        <v>231</v>
      </c>
      <c r="D126" s="100"/>
      <c r="E126" s="339"/>
      <c r="F126" s="138"/>
      <c r="G126" s="74">
        <f t="shared" si="18"/>
        <v>0</v>
      </c>
      <c r="H126" s="12">
        <v>0</v>
      </c>
      <c r="I126" s="13">
        <v>18</v>
      </c>
      <c r="J126" s="14">
        <f t="shared" si="19"/>
        <v>0</v>
      </c>
      <c r="K126" s="78">
        <v>0</v>
      </c>
      <c r="L126" s="16">
        <v>2</v>
      </c>
      <c r="M126" s="87">
        <f t="shared" si="20"/>
        <v>0</v>
      </c>
      <c r="N126" s="12"/>
      <c r="O126" s="80"/>
      <c r="P126" s="103"/>
      <c r="Q126" s="19">
        <v>0</v>
      </c>
      <c r="R126" s="20">
        <f t="shared" si="23"/>
        <v>16</v>
      </c>
      <c r="S126" s="21">
        <f t="shared" si="24"/>
        <v>0</v>
      </c>
      <c r="T126" s="336" t="s">
        <v>233</v>
      </c>
      <c r="U126" s="23"/>
    </row>
    <row r="127" spans="2:21" ht="14.25" thickBot="1" x14ac:dyDescent="0.3">
      <c r="B127" s="24" t="s">
        <v>234</v>
      </c>
      <c r="C127" s="335" t="s">
        <v>221</v>
      </c>
      <c r="D127" s="100"/>
      <c r="E127" s="59">
        <f>+'[1]25''02월'!P136</f>
        <v>7543</v>
      </c>
      <c r="F127" s="60">
        <f>+'[1]25''02월'!Q136</f>
        <v>43</v>
      </c>
      <c r="G127" s="74">
        <f t="shared" si="18"/>
        <v>324349</v>
      </c>
      <c r="H127" s="12"/>
      <c r="I127" s="13"/>
      <c r="J127" s="14">
        <f t="shared" si="19"/>
        <v>0</v>
      </c>
      <c r="K127" s="78">
        <v>7543</v>
      </c>
      <c r="L127" s="16">
        <v>1</v>
      </c>
      <c r="M127" s="87">
        <f t="shared" si="20"/>
        <v>7543</v>
      </c>
      <c r="N127" s="12">
        <f t="shared" si="25"/>
        <v>7543</v>
      </c>
      <c r="O127" s="80"/>
      <c r="P127" s="103">
        <f t="shared" si="21"/>
        <v>0</v>
      </c>
      <c r="Q127" s="19">
        <f t="shared" si="22"/>
        <v>7543</v>
      </c>
      <c r="R127" s="20">
        <f t="shared" si="23"/>
        <v>42</v>
      </c>
      <c r="S127" s="21">
        <f t="shared" si="24"/>
        <v>316806</v>
      </c>
      <c r="T127" s="22"/>
      <c r="U127" s="23"/>
    </row>
    <row r="128" spans="2:21" ht="14.25" thickBot="1" x14ac:dyDescent="0.3">
      <c r="B128" s="340" t="s">
        <v>235</v>
      </c>
      <c r="C128" s="335" t="s">
        <v>221</v>
      </c>
      <c r="D128" s="161"/>
      <c r="E128" s="341">
        <v>90200</v>
      </c>
      <c r="F128" s="342">
        <v>0</v>
      </c>
      <c r="G128" s="74">
        <f t="shared" si="18"/>
        <v>0</v>
      </c>
      <c r="H128" s="12"/>
      <c r="I128" s="13"/>
      <c r="J128" s="14">
        <f t="shared" si="19"/>
        <v>0</v>
      </c>
      <c r="K128" s="15">
        <v>90200</v>
      </c>
      <c r="L128" s="16">
        <v>0</v>
      </c>
      <c r="M128" s="87">
        <f t="shared" si="20"/>
        <v>0</v>
      </c>
      <c r="N128" s="12"/>
      <c r="O128" s="18"/>
      <c r="P128" s="103">
        <f t="shared" si="21"/>
        <v>0</v>
      </c>
      <c r="Q128" s="19">
        <v>90200</v>
      </c>
      <c r="R128" s="20">
        <f t="shared" si="23"/>
        <v>0</v>
      </c>
      <c r="S128" s="21">
        <f t="shared" si="24"/>
        <v>0</v>
      </c>
      <c r="T128" s="343"/>
      <c r="U128" s="23"/>
    </row>
    <row r="129" spans="2:22" ht="14.25" thickBot="1" x14ac:dyDescent="0.3">
      <c r="B129" s="340" t="s">
        <v>236</v>
      </c>
      <c r="C129" s="335" t="s">
        <v>221</v>
      </c>
      <c r="D129" s="161"/>
      <c r="E129" s="341">
        <v>90200</v>
      </c>
      <c r="F129" s="342">
        <v>0</v>
      </c>
      <c r="G129" s="74">
        <f t="shared" si="18"/>
        <v>0</v>
      </c>
      <c r="H129" s="12"/>
      <c r="I129" s="13"/>
      <c r="J129" s="14">
        <f t="shared" si="19"/>
        <v>0</v>
      </c>
      <c r="K129" s="15">
        <v>90200</v>
      </c>
      <c r="L129" s="16">
        <v>0</v>
      </c>
      <c r="M129" s="87">
        <f t="shared" si="20"/>
        <v>0</v>
      </c>
      <c r="N129" s="12"/>
      <c r="O129" s="18"/>
      <c r="P129" s="103">
        <f t="shared" si="21"/>
        <v>0</v>
      </c>
      <c r="Q129" s="19">
        <v>90200</v>
      </c>
      <c r="R129" s="20">
        <f t="shared" si="23"/>
        <v>0</v>
      </c>
      <c r="S129" s="21">
        <f t="shared" si="24"/>
        <v>0</v>
      </c>
      <c r="T129" s="343"/>
      <c r="U129" s="23"/>
    </row>
    <row r="130" spans="2:22" ht="27.75" thickBot="1" x14ac:dyDescent="0.3">
      <c r="B130" s="340" t="s">
        <v>237</v>
      </c>
      <c r="C130" s="335" t="s">
        <v>221</v>
      </c>
      <c r="D130" s="161"/>
      <c r="E130" s="341">
        <v>42900</v>
      </c>
      <c r="F130" s="342">
        <v>0</v>
      </c>
      <c r="G130" s="74">
        <f t="shared" si="18"/>
        <v>0</v>
      </c>
      <c r="H130" s="344"/>
      <c r="I130" s="345"/>
      <c r="J130" s="14">
        <f t="shared" si="19"/>
        <v>0</v>
      </c>
      <c r="K130" s="346">
        <v>42900</v>
      </c>
      <c r="L130" s="347">
        <v>0</v>
      </c>
      <c r="M130" s="87">
        <f t="shared" si="20"/>
        <v>0</v>
      </c>
      <c r="N130" s="344"/>
      <c r="O130" s="348"/>
      <c r="P130" s="103">
        <f t="shared" si="21"/>
        <v>0</v>
      </c>
      <c r="Q130" s="349">
        <v>42900</v>
      </c>
      <c r="R130" s="20">
        <f t="shared" si="23"/>
        <v>0</v>
      </c>
      <c r="S130" s="21">
        <f t="shared" si="24"/>
        <v>0</v>
      </c>
      <c r="T130" s="343"/>
      <c r="U130" s="23"/>
    </row>
    <row r="131" spans="2:22" ht="24" customHeight="1" thickBot="1" x14ac:dyDescent="0.35">
      <c r="B131" s="112" t="s">
        <v>63</v>
      </c>
      <c r="C131" s="110"/>
      <c r="D131" s="111"/>
      <c r="E131" s="113"/>
      <c r="F131" s="114"/>
      <c r="G131" s="90">
        <f>SUM(G54:G127)</f>
        <v>29180062.856800001</v>
      </c>
      <c r="H131" s="91"/>
      <c r="I131" s="92"/>
      <c r="J131" s="93">
        <f>SUM(J54:J127)</f>
        <v>6485000</v>
      </c>
      <c r="K131" s="94"/>
      <c r="L131" s="95"/>
      <c r="M131" s="90">
        <f>SUM(M54:M127)</f>
        <v>11339284</v>
      </c>
      <c r="N131" s="159">
        <f t="shared" si="25"/>
        <v>0</v>
      </c>
      <c r="O131" s="95"/>
      <c r="P131" s="93">
        <f>SUM(P54:P127)</f>
        <v>0</v>
      </c>
      <c r="Q131" s="94">
        <f t="shared" ref="Q131:Q132" si="26">+E131</f>
        <v>0</v>
      </c>
      <c r="R131" s="95">
        <f t="shared" si="23"/>
        <v>0</v>
      </c>
      <c r="S131" s="90">
        <f>SUM(S54:S127)</f>
        <v>24347778.856800001</v>
      </c>
      <c r="T131" s="96"/>
    </row>
    <row r="132" spans="2:22" s="132" customFormat="1" ht="24" customHeight="1" thickBot="1" x14ac:dyDescent="0.35">
      <c r="B132" s="117" t="s">
        <v>139</v>
      </c>
      <c r="C132" s="115"/>
      <c r="D132" s="116"/>
      <c r="E132" s="118"/>
      <c r="F132" s="119"/>
      <c r="G132" s="120">
        <f>+G53+G131</f>
        <v>305736461.65680003</v>
      </c>
      <c r="H132" s="121"/>
      <c r="I132" s="122"/>
      <c r="J132" s="123">
        <f>+J53+J131</f>
        <v>6485000</v>
      </c>
      <c r="K132" s="124"/>
      <c r="L132" s="125"/>
      <c r="M132" s="126">
        <f>+M53+M131</f>
        <v>11339284</v>
      </c>
      <c r="N132" s="12">
        <f t="shared" si="25"/>
        <v>0</v>
      </c>
      <c r="O132" s="127"/>
      <c r="P132" s="123">
        <f>+P53+P131</f>
        <v>0</v>
      </c>
      <c r="Q132" s="128">
        <f t="shared" si="26"/>
        <v>0</v>
      </c>
      <c r="R132" s="129">
        <f t="shared" si="23"/>
        <v>0</v>
      </c>
      <c r="S132" s="130">
        <f>+S53+S131</f>
        <v>300904177.65680003</v>
      </c>
      <c r="T132" s="131"/>
      <c r="U132" s="1"/>
      <c r="V132" s="1"/>
    </row>
    <row r="133" spans="2:22" ht="16.5" x14ac:dyDescent="0.3">
      <c r="U133" s="132"/>
      <c r="V133" s="132"/>
    </row>
  </sheetData>
  <mergeCells count="21">
    <mergeCell ref="H2:J2"/>
    <mergeCell ref="K2:M2"/>
    <mergeCell ref="N2:P2"/>
    <mergeCell ref="Q2:S2"/>
    <mergeCell ref="T2:T3"/>
    <mergeCell ref="D26:D32"/>
    <mergeCell ref="B30:B31"/>
    <mergeCell ref="C2:C3"/>
    <mergeCell ref="D2:D3"/>
    <mergeCell ref="E2:G2"/>
    <mergeCell ref="D4:D21"/>
    <mergeCell ref="B16:B17"/>
    <mergeCell ref="B20:B21"/>
    <mergeCell ref="D22:D25"/>
    <mergeCell ref="B24:B25"/>
    <mergeCell ref="B121:B122"/>
    <mergeCell ref="D33:D38"/>
    <mergeCell ref="D39:D47"/>
    <mergeCell ref="B39:B40"/>
    <mergeCell ref="B41:B42"/>
    <mergeCell ref="D48:D5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25'03월</vt:lpstr>
      <vt:lpstr>25'03월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승효 목</dc:creator>
  <cp:lastModifiedBy>PC</cp:lastModifiedBy>
  <dcterms:created xsi:type="dcterms:W3CDTF">2025-03-26T04:02:18Z</dcterms:created>
  <dcterms:modified xsi:type="dcterms:W3CDTF">2025-04-22T03:30:24Z</dcterms:modified>
</cp:coreProperties>
</file>